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3440" activeTab="1"/>
  </bookViews>
  <sheets>
    <sheet name="1-Os2015-R2016" sheetId="33" r:id="rId1"/>
    <sheet name="2-daně" sheetId="19" r:id="rId2"/>
    <sheet name="3-dotaceVPS" sheetId="29" r:id="rId3"/>
    <sheet name="4-vydajeEDS-SMVS" sheetId="13" r:id="rId4"/>
  </sheets>
  <definedNames>
    <definedName name="_xlnm.Print_Titles" localSheetId="0">'1-Os2015-R2016'!$A:$A</definedName>
    <definedName name="_xlnm.Print_Area" localSheetId="0">'1-Os2015-R2016'!$A$1:$K$18</definedName>
  </definedNames>
  <calcPr calcId="145621"/>
</workbook>
</file>

<file path=xl/calcChain.xml><?xml version="1.0" encoding="utf-8"?>
<calcChain xmlns="http://schemas.openxmlformats.org/spreadsheetml/2006/main">
  <c r="D14" i="19" l="1"/>
  <c r="F13" i="33" l="1"/>
  <c r="E13" i="33"/>
  <c r="D13" i="33"/>
  <c r="C13" i="33"/>
  <c r="B13" i="33"/>
  <c r="F10" i="33"/>
  <c r="F14" i="33" s="1"/>
  <c r="D10" i="33"/>
  <c r="D14" i="33" s="1"/>
  <c r="B10" i="33"/>
  <c r="B14" i="33" s="1"/>
  <c r="F8" i="33"/>
  <c r="E8" i="33"/>
  <c r="E10" i="33" s="1"/>
  <c r="E14" i="33" s="1"/>
  <c r="D8" i="33"/>
  <c r="C8" i="33"/>
  <c r="C10" i="33" s="1"/>
  <c r="C14" i="33" s="1"/>
  <c r="B8" i="33"/>
  <c r="D10" i="13" l="1"/>
  <c r="C10" i="13"/>
  <c r="D9" i="13" l="1"/>
  <c r="D7" i="13"/>
  <c r="I20" i="19" l="1"/>
  <c r="I19" i="19"/>
  <c r="I18" i="19"/>
  <c r="I17" i="19"/>
  <c r="I16" i="19"/>
  <c r="I15" i="19"/>
  <c r="I14" i="19"/>
  <c r="I13" i="19"/>
  <c r="I12" i="19"/>
  <c r="I11" i="19"/>
  <c r="I10" i="19"/>
  <c r="I9" i="19"/>
  <c r="I8" i="19"/>
  <c r="I7" i="19"/>
  <c r="I6" i="19"/>
  <c r="I5" i="19"/>
  <c r="H20" i="19"/>
  <c r="H19" i="19"/>
  <c r="H18" i="19"/>
  <c r="H17" i="19"/>
  <c r="H16" i="19"/>
  <c r="H15" i="19"/>
  <c r="H14" i="19"/>
  <c r="H13" i="19"/>
  <c r="H12" i="19"/>
  <c r="H11" i="19"/>
  <c r="H10" i="19"/>
  <c r="H9" i="19"/>
  <c r="H8" i="19"/>
  <c r="H7" i="19"/>
  <c r="H6" i="19"/>
  <c r="H5" i="19"/>
  <c r="F21" i="19" l="1"/>
  <c r="I21" i="19" s="1"/>
  <c r="E21" i="19"/>
  <c r="H21" i="19" s="1"/>
  <c r="C21" i="19"/>
  <c r="B21" i="19"/>
  <c r="G20" i="19"/>
  <c r="D20" i="19"/>
  <c r="G19" i="19"/>
  <c r="D19" i="19"/>
  <c r="G18" i="19"/>
  <c r="D18" i="19"/>
  <c r="G17" i="19"/>
  <c r="D17" i="19"/>
  <c r="G16" i="19"/>
  <c r="D16" i="19"/>
  <c r="G15" i="19"/>
  <c r="D15" i="19"/>
  <c r="G14" i="19"/>
  <c r="G13" i="19"/>
  <c r="D13" i="19"/>
  <c r="G12" i="19"/>
  <c r="D12" i="19"/>
  <c r="G11" i="19"/>
  <c r="D11" i="19"/>
  <c r="G10" i="19"/>
  <c r="D10" i="19"/>
  <c r="G9" i="19"/>
  <c r="D9" i="19"/>
  <c r="G8" i="19"/>
  <c r="D8" i="19"/>
  <c r="G7" i="19"/>
  <c r="D7" i="19"/>
  <c r="G6" i="19"/>
  <c r="D6" i="19"/>
  <c r="G5" i="19"/>
  <c r="D5" i="19"/>
  <c r="B4" i="29"/>
  <c r="B7" i="29"/>
  <c r="E11" i="29"/>
  <c r="E10" i="29"/>
  <c r="E9" i="29"/>
  <c r="E8" i="29"/>
  <c r="D7" i="29"/>
  <c r="C7" i="29"/>
  <c r="E6" i="29"/>
  <c r="E5" i="29"/>
  <c r="D4" i="29"/>
  <c r="D12" i="29"/>
  <c r="C4" i="29"/>
  <c r="G21" i="19" l="1"/>
  <c r="D21" i="19"/>
  <c r="B12" i="29"/>
  <c r="C12" i="29"/>
  <c r="E7" i="29"/>
  <c r="E4" i="29"/>
  <c r="E12" i="29" s="1"/>
</calcChain>
</file>

<file path=xl/sharedStrings.xml><?xml version="1.0" encoding="utf-8"?>
<sst xmlns="http://schemas.openxmlformats.org/spreadsheetml/2006/main" count="90" uniqueCount="81">
  <si>
    <t>(v mld. Kč)</t>
  </si>
  <si>
    <t>Daňový příjem</t>
  </si>
  <si>
    <t>celkem</t>
  </si>
  <si>
    <t xml:space="preserve"> Daň z přidané hodnoty </t>
  </si>
  <si>
    <t xml:space="preserve"> Daň z příjmů právnických osob celkem</t>
  </si>
  <si>
    <t xml:space="preserve">    Daň z příjmů právnických osob</t>
  </si>
  <si>
    <t xml:space="preserve">    Daň z příjmů právnických osob plac. kraji a obcemi</t>
  </si>
  <si>
    <t xml:space="preserve"> Daň z příjmů fyzických osob celkem</t>
  </si>
  <si>
    <t xml:space="preserve">    Daň z příjmů fyzických osob - zvláštní sazba</t>
  </si>
  <si>
    <t xml:space="preserve">    Daň ze závislé činnosti celkem</t>
  </si>
  <si>
    <t xml:space="preserve">        daň ze závislé činnosti - sdílená část</t>
  </si>
  <si>
    <t xml:space="preserve">        daň ze závislé činnosti - 1,5 % motivace</t>
  </si>
  <si>
    <t>Ukazatel</t>
  </si>
  <si>
    <t>Kraje</t>
  </si>
  <si>
    <t>Nedaňové příjmy</t>
  </si>
  <si>
    <t>Kapitálové příjmy</t>
  </si>
  <si>
    <r>
      <t>Vlastní příjmy</t>
    </r>
    <r>
      <rPr>
        <b/>
        <sz val="8"/>
        <rFont val="Arial CE"/>
        <family val="2"/>
        <charset val="238"/>
      </rPr>
      <t/>
    </r>
  </si>
  <si>
    <t>Příjmy celkem</t>
  </si>
  <si>
    <t>Běžné výdaje</t>
  </si>
  <si>
    <t>Kapitálové výdaje</t>
  </si>
  <si>
    <t>Výdaje celkem</t>
  </si>
  <si>
    <t>S a l d o</t>
  </si>
  <si>
    <t>Dobrovolné svazky obcí</t>
  </si>
  <si>
    <t>(v tis. Kč)</t>
  </si>
  <si>
    <t>Obce</t>
  </si>
  <si>
    <t>Hl. m. Praha*</t>
  </si>
  <si>
    <t>Celkem</t>
  </si>
  <si>
    <t>Finanční vztahy státního rozpočtu k rozpočtům územních samosprávných celků</t>
  </si>
  <si>
    <t>* příspěvek na výkon státní správy</t>
  </si>
  <si>
    <t xml:space="preserve">* dotace na vybraná zdravotnická zařízení  </t>
  </si>
  <si>
    <t>Další prostředky pro územní samosprávné celky</t>
  </si>
  <si>
    <t>Prostředky pro řešení aktuálních problémů územních samosprávných celků</t>
  </si>
  <si>
    <t>Výdaje stanovené zvláštními zákony nebo dalšími právními předpisy</t>
  </si>
  <si>
    <t>Obce 
a hl. m. Praha</t>
  </si>
  <si>
    <t>CELKEM</t>
  </si>
  <si>
    <t>Regionální rady</t>
  </si>
  <si>
    <t>Podpora rozvoje a obnovy mat. techn. základny regionálního školství</t>
  </si>
  <si>
    <t>Akce financované z rozhodnutí Poslanecké sněmovny Parlamentu a vlády ČR</t>
  </si>
  <si>
    <t>Financování provozu ochranných systémů podzemních dopravních staveb (Praha)</t>
  </si>
  <si>
    <t>Vybrané dotace územním samosprávným celkům z kapitoly VPS celkem</t>
  </si>
  <si>
    <t>29821 -</t>
  </si>
  <si>
    <t xml:space="preserve">29822 - </t>
  </si>
  <si>
    <t>Výdaje vedené v  informačním systému programového financování EDS/SMVS celkem</t>
  </si>
  <si>
    <t xml:space="preserve">        daň z přiznání - sdílená část výnosů</t>
  </si>
  <si>
    <t xml:space="preserve">    Daň z přiznání celkem </t>
  </si>
  <si>
    <t>Obce a                   hl. m. Praha</t>
  </si>
  <si>
    <t>Obce a                       hl. m. Praha</t>
  </si>
  <si>
    <r>
      <t>Daňové příjmy</t>
    </r>
    <r>
      <rPr>
        <vertAlign val="superscript"/>
        <sz val="11"/>
        <rFont val="Times New Roman CE"/>
        <charset val="238"/>
      </rPr>
      <t>*)</t>
    </r>
  </si>
  <si>
    <t>*) Hl. m. Praha může získat stejně jako další oprávnění příjemci po splnění stanovených podmínek dotaci i z jiných položek ukazatele "Další prostředky pro územní samosprávné celky" a  z ukazatele "Výdaje vedené v  informačním systému programového financování EDS/SMVS celkem". Výše těchto prostředků pro hl. m. Prahu není na tabulce uvedena, protože v době sestavování rozpočtu ji nelze odhadnout.</t>
  </si>
  <si>
    <t>3) Jedná se o propočet vycházející z predikce celostátního inkasa, vliv zpoždění při převodech daňových příjmů v závěru roku není zohledněn.</t>
  </si>
  <si>
    <r>
      <t>CELKEM                (po konsolidaci)</t>
    </r>
    <r>
      <rPr>
        <b/>
        <vertAlign val="superscript"/>
        <sz val="10"/>
        <rFont val="Times New Roman CE"/>
        <family val="1"/>
        <charset val="238"/>
      </rPr>
      <t>**)</t>
    </r>
  </si>
  <si>
    <t>*) Daňové příjmy hlavního města Prahy podle § 3 odst. 2 zákona č. 243/2000 Sb., kterým jsou definovány daňové příjmy krajů, jsou z důvodu lepší srovnatelnosti obsaženy ve sloupci Obce a hl. m. Praha, nikoliv ve sloupci Kraje, jak je tomu u daňové predikce.</t>
  </si>
  <si>
    <t>(v  Kč)</t>
  </si>
  <si>
    <t xml:space="preserve"> Daň z nemovitých věcí</t>
  </si>
  <si>
    <t xml:space="preserve">**) Jedná se o údaje po konsolidaci, tj. součet na úrovni republiky je odlišný od součtu jednotlivých úrovní, tj. obcí, DSO, krajů a regionálních rad. Smyslem konsolidace je očistit údaje o interní přesuny peněžních postředků uvnitř jednotky nebo  mezi jednotkami na úrovni sumářů, za které se operace sledují. </t>
  </si>
  <si>
    <r>
      <t>kraje</t>
    </r>
    <r>
      <rPr>
        <b/>
        <vertAlign val="superscript"/>
        <sz val="11"/>
        <rFont val="Times New Roman CE"/>
        <charset val="238"/>
      </rPr>
      <t>1)</t>
    </r>
  </si>
  <si>
    <r>
      <t>obce</t>
    </r>
    <r>
      <rPr>
        <b/>
        <vertAlign val="superscript"/>
        <sz val="11"/>
        <rFont val="Times New Roman CE"/>
        <charset val="238"/>
      </rPr>
      <t>2)</t>
    </r>
  </si>
  <si>
    <t>kraje</t>
  </si>
  <si>
    <t>obce</t>
  </si>
  <si>
    <t>Místní a správní poplatky</t>
  </si>
  <si>
    <t>Poplatky za znečišťování životního prostředí</t>
  </si>
  <si>
    <r>
      <t xml:space="preserve"> DAŇOVÉ PŘÍJMY CELKEM </t>
    </r>
    <r>
      <rPr>
        <b/>
        <vertAlign val="superscript"/>
        <sz val="11"/>
        <rFont val="Times New Roman CE"/>
        <charset val="238"/>
      </rPr>
      <t>3)</t>
    </r>
  </si>
  <si>
    <t xml:space="preserve">Predikce hospodaření územních samosprávných celků, dobrovolných svazků obcí a regionálních rad regionů soudržnosti v letech 2015 a 2016                                                                                                                        </t>
  </si>
  <si>
    <t>Rok 2015 (očekávaná skutečnost)</t>
  </si>
  <si>
    <t>Rok 2016 (predikce)</t>
  </si>
  <si>
    <t xml:space="preserve">Vývoj daňových příjmů obcí a krajů v letech 2015 a 2016
</t>
  </si>
  <si>
    <t>Očekávaná skutečnost roku 2015</t>
  </si>
  <si>
    <t>Predikce na rok 2016</t>
  </si>
  <si>
    <t>Vybrané dotace územním samosprávným celkům z kapitoly Všeobecná pokladní správa v roce 2016</t>
  </si>
  <si>
    <t>Výdaje vedené v informačním systému programového financování EDS/SMVS celkem v roce 2016</t>
  </si>
  <si>
    <t>Odvod z loterií/daň z hazardních her</t>
  </si>
  <si>
    <t xml:space="preserve">        daň z příznání - 30 % </t>
  </si>
  <si>
    <t>Rozdíl 2016/2015</t>
  </si>
  <si>
    <t>V tom:</t>
  </si>
  <si>
    <t>Podprogram 298 213 - Podpora rozvoje a obnovy materiálně technické základny regionálních škol v okolí velkých měst</t>
  </si>
  <si>
    <t>1) Podíl krajů na daňových příjmech podle § 3 odst. 1 zákona č. 243/2000 Sb., o rozpočtovém určení daní (stav k 1. 1. 2016, tj. včetně vlivu sněmovního tisku č. 416)</t>
  </si>
  <si>
    <t>2) Podíl obcí na daňových příjmech podle § 4 odst.1 zákona č. 243/2000 Sb., o rozpočtovém určení daní (stav k 1 .1. 2016)</t>
  </si>
  <si>
    <t>***)  V roce 2016 nejsou v kapitole MMR pro RR rozpočtovány žádné prostředky; to se projevuje jak na straně příjmů a výdajů RR, tak zprostředkovaně v úrovni transferů a výdajů ostatních článků územních rozpočtů.</t>
  </si>
  <si>
    <t>Přijaté transfery celkem ***)</t>
  </si>
  <si>
    <t>Výdaje vedené v informačním systému programového financování EDS/SMVS celkem v roce 2016 ve vztahu k obcím v kapitole Všeobecná pokladní správa</t>
  </si>
  <si>
    <t>ve vztahu k obcím v kapitole Všeobecná pokladní správa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</si>
</sst>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\ _K_č_i_-;\-* #,##0\ _K_č_i_-;_-* &quot;-&quot;\ _K_č_-;_-@_-"/>
  </numFmts>
  <fonts count="36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10.5"/>
      <name val="Times New Roman CE"/>
      <family val="1"/>
      <charset val="238"/>
    </font>
    <font>
      <sz val="12"/>
      <name val="Times New Roman CE"/>
      <family val="1"/>
      <charset val="238"/>
    </font>
    <font>
      <sz val="14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Arial CE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charset val="238"/>
    </font>
    <font>
      <b/>
      <sz val="10"/>
      <name val="Arial CE"/>
      <charset val="238"/>
    </font>
    <font>
      <i/>
      <sz val="10"/>
      <color indexed="10"/>
      <name val="Times New Roman CE"/>
      <family val="1"/>
      <charset val="238"/>
    </font>
    <font>
      <b/>
      <sz val="12"/>
      <name val="Arial CE"/>
      <charset val="238"/>
    </font>
    <font>
      <b/>
      <sz val="11"/>
      <color indexed="10"/>
      <name val="Times New Roman CE"/>
      <charset val="238"/>
    </font>
    <font>
      <b/>
      <sz val="16"/>
      <color indexed="10"/>
      <name val="Times New Roman CE"/>
      <family val="1"/>
      <charset val="238"/>
    </font>
    <font>
      <b/>
      <vertAlign val="superscript"/>
      <sz val="11"/>
      <name val="Times New Roman CE"/>
      <charset val="238"/>
    </font>
    <font>
      <vertAlign val="superscript"/>
      <sz val="11"/>
      <name val="Times New Roman CE"/>
      <charset val="238"/>
    </font>
    <font>
      <b/>
      <vertAlign val="superscript"/>
      <sz val="10"/>
      <name val="Times New Roman CE"/>
      <family val="1"/>
      <charset val="238"/>
    </font>
    <font>
      <sz val="8"/>
      <name val="Arial"/>
      <family val="2"/>
    </font>
    <font>
      <sz val="10"/>
      <name val="Times New Roman CE"/>
      <charset val="238"/>
    </font>
    <font>
      <sz val="12"/>
      <name val="Times New Roman CE"/>
      <charset val="238"/>
    </font>
    <font>
      <b/>
      <i/>
      <sz val="11"/>
      <name val="Times New Roman CE"/>
      <family val="1"/>
      <charset val="238"/>
    </font>
    <font>
      <b/>
      <i/>
      <sz val="10.5"/>
      <name val="Times New Roman CE"/>
      <family val="1"/>
      <charset val="238"/>
    </font>
    <font>
      <i/>
      <sz val="10.5"/>
      <name val="Times New Roman CE"/>
      <charset val="238"/>
    </font>
    <font>
      <i/>
      <sz val="10"/>
      <name val="Times New Roman CE"/>
      <charset val="238"/>
    </font>
    <font>
      <i/>
      <sz val="12"/>
      <name val="Times New Roman CE"/>
      <charset val="238"/>
    </font>
    <font>
      <b/>
      <sz val="12"/>
      <name val="Times New Roman CE"/>
      <charset val="238"/>
    </font>
    <font>
      <b/>
      <sz val="11"/>
      <name val="Times New Roman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" fontId="26" fillId="2" borderId="1" applyNumberFormat="0" applyProtection="0">
      <alignment horizontal="left" vertical="center" indent="1"/>
    </xf>
  </cellStyleXfs>
  <cellXfs count="172">
    <xf numFmtId="0" fontId="0" fillId="0" borderId="0" xfId="0"/>
    <xf numFmtId="0" fontId="3" fillId="0" borderId="0" xfId="0" applyFont="1"/>
    <xf numFmtId="0" fontId="5" fillId="3" borderId="2" xfId="0" applyFont="1" applyFill="1" applyBorder="1" applyAlignment="1">
      <alignment horizontal="right"/>
    </xf>
    <xf numFmtId="0" fontId="3" fillId="3" borderId="0" xfId="0" applyFont="1" applyFill="1"/>
    <xf numFmtId="0" fontId="9" fillId="0" borderId="0" xfId="0" applyFont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/>
    <xf numFmtId="0" fontId="2" fillId="0" borderId="0" xfId="0" applyFont="1"/>
    <xf numFmtId="0" fontId="4" fillId="3" borderId="4" xfId="0" applyFont="1" applyFill="1" applyBorder="1"/>
    <xf numFmtId="0" fontId="11" fillId="0" borderId="0" xfId="0" applyFont="1"/>
    <xf numFmtId="0" fontId="10" fillId="3" borderId="4" xfId="0" applyFont="1" applyFill="1" applyBorder="1"/>
    <xf numFmtId="0" fontId="8" fillId="3" borderId="3" xfId="0" applyFont="1" applyFill="1" applyBorder="1"/>
    <xf numFmtId="0" fontId="12" fillId="0" borderId="0" xfId="0" applyFont="1"/>
    <xf numFmtId="0" fontId="4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64" fontId="4" fillId="0" borderId="7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164" fontId="4" fillId="0" borderId="16" xfId="0" applyNumberFormat="1" applyFont="1" applyFill="1" applyBorder="1" applyAlignment="1">
      <alignment horizontal="center" vertical="center"/>
    </xf>
    <xf numFmtId="164" fontId="4" fillId="0" borderId="17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164" fontId="4" fillId="0" borderId="10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164" fontId="2" fillId="0" borderId="19" xfId="0" applyNumberFormat="1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9" fillId="0" borderId="21" xfId="0" applyNumberFormat="1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Fill="1" applyBorder="1"/>
    <xf numFmtId="0" fontId="5" fillId="0" borderId="0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65" fontId="11" fillId="0" borderId="23" xfId="0" applyNumberFormat="1" applyFont="1" applyFill="1" applyBorder="1" applyAlignment="1">
      <alignment horizontal="center" vertical="center"/>
    </xf>
    <xf numFmtId="165" fontId="11" fillId="0" borderId="6" xfId="0" applyNumberFormat="1" applyFont="1" applyFill="1" applyBorder="1" applyAlignment="1">
      <alignment horizontal="center" vertical="center"/>
    </xf>
    <xf numFmtId="165" fontId="2" fillId="0" borderId="2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4" fillId="0" borderId="0" xfId="0" applyFont="1" applyFill="1"/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3" fontId="14" fillId="0" borderId="0" xfId="0" applyNumberFormat="1" applyFont="1" applyFill="1"/>
    <xf numFmtId="0" fontId="3" fillId="3" borderId="0" xfId="0" applyFont="1" applyFill="1" applyBorder="1"/>
    <xf numFmtId="164" fontId="9" fillId="0" borderId="14" xfId="0" applyNumberFormat="1" applyFont="1" applyFill="1" applyBorder="1" applyAlignment="1">
      <alignment horizontal="center" vertical="center" wrapText="1"/>
    </xf>
    <xf numFmtId="164" fontId="9" fillId="0" borderId="25" xfId="0" quotePrefix="1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164" fontId="4" fillId="0" borderId="26" xfId="0" applyNumberFormat="1" applyFont="1" applyFill="1" applyBorder="1" applyAlignment="1">
      <alignment horizontal="center" vertical="center"/>
    </xf>
    <xf numFmtId="164" fontId="4" fillId="0" borderId="27" xfId="0" applyNumberFormat="1" applyFont="1" applyFill="1" applyBorder="1" applyAlignment="1">
      <alignment horizontal="center" vertical="center"/>
    </xf>
    <xf numFmtId="164" fontId="2" fillId="0" borderId="27" xfId="0" applyNumberFormat="1" applyFont="1" applyFill="1" applyBorder="1" applyAlignment="1">
      <alignment horizontal="center" vertical="center"/>
    </xf>
    <xf numFmtId="164" fontId="2" fillId="0" borderId="25" xfId="0" applyNumberFormat="1" applyFont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164" fontId="2" fillId="0" borderId="29" xfId="0" applyNumberFormat="1" applyFont="1" applyBorder="1" applyAlignment="1">
      <alignment horizontal="center" vertical="center"/>
    </xf>
    <xf numFmtId="0" fontId="8" fillId="0" borderId="3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center" vertical="center"/>
    </xf>
    <xf numFmtId="0" fontId="21" fillId="3" borderId="0" xfId="0" applyFont="1" applyFill="1"/>
    <xf numFmtId="0" fontId="11" fillId="0" borderId="31" xfId="0" applyFont="1" applyFill="1" applyBorder="1" applyAlignment="1">
      <alignment horizontal="left" vertical="center" indent="1"/>
    </xf>
    <xf numFmtId="0" fontId="11" fillId="0" borderId="32" xfId="0" applyFont="1" applyFill="1" applyBorder="1" applyAlignment="1">
      <alignment horizontal="left" vertical="center" indent="1"/>
    </xf>
    <xf numFmtId="3" fontId="3" fillId="0" borderId="0" xfId="0" applyNumberFormat="1" applyFont="1" applyFill="1" applyBorder="1"/>
    <xf numFmtId="0" fontId="22" fillId="0" borderId="0" xfId="0" applyFont="1" applyAlignment="1">
      <alignment horizontal="center" wrapText="1"/>
    </xf>
    <xf numFmtId="0" fontId="8" fillId="0" borderId="3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vertical="center" wrapText="1"/>
    </xf>
    <xf numFmtId="0" fontId="4" fillId="0" borderId="23" xfId="0" applyFont="1" applyFill="1" applyBorder="1" applyAlignment="1">
      <alignment vertical="center" wrapText="1"/>
    </xf>
    <xf numFmtId="3" fontId="11" fillId="0" borderId="0" xfId="0" applyNumberFormat="1" applyFont="1" applyFill="1"/>
    <xf numFmtId="165" fontId="9" fillId="0" borderId="0" xfId="0" applyNumberFormat="1" applyFont="1" applyFill="1" applyBorder="1" applyAlignment="1">
      <alignment horizontal="center" vertical="center"/>
    </xf>
    <xf numFmtId="3" fontId="11" fillId="0" borderId="21" xfId="0" applyNumberFormat="1" applyFont="1" applyFill="1" applyBorder="1" applyAlignment="1">
      <alignment horizontal="center" vertical="center"/>
    </xf>
    <xf numFmtId="3" fontId="11" fillId="0" borderId="18" xfId="0" applyNumberFormat="1" applyFont="1" applyFill="1" applyBorder="1" applyAlignment="1">
      <alignment horizontal="center" vertical="center"/>
    </xf>
    <xf numFmtId="164" fontId="3" fillId="0" borderId="0" xfId="0" applyNumberFormat="1" applyFont="1"/>
    <xf numFmtId="165" fontId="2" fillId="0" borderId="34" xfId="0" applyNumberFormat="1" applyFont="1" applyFill="1" applyBorder="1" applyAlignment="1">
      <alignment horizontal="center" vertical="center"/>
    </xf>
    <xf numFmtId="165" fontId="11" fillId="0" borderId="35" xfId="0" applyNumberFormat="1" applyFont="1" applyFill="1" applyBorder="1" applyAlignment="1">
      <alignment horizontal="center" vertical="center"/>
    </xf>
    <xf numFmtId="165" fontId="2" fillId="0" borderId="35" xfId="0" applyNumberFormat="1" applyFont="1" applyFill="1" applyBorder="1" applyAlignment="1">
      <alignment horizontal="center" vertical="center"/>
    </xf>
    <xf numFmtId="165" fontId="2" fillId="0" borderId="30" xfId="0" applyNumberFormat="1" applyFont="1" applyFill="1" applyBorder="1" applyAlignment="1">
      <alignment horizontal="center" vertical="center"/>
    </xf>
    <xf numFmtId="164" fontId="4" fillId="0" borderId="36" xfId="0" applyNumberFormat="1" applyFont="1" applyFill="1" applyBorder="1" applyAlignment="1">
      <alignment horizontal="center" vertical="center"/>
    </xf>
    <xf numFmtId="164" fontId="4" fillId="0" borderId="37" xfId="0" applyNumberFormat="1" applyFont="1" applyFill="1" applyBorder="1" applyAlignment="1">
      <alignment horizontal="center" vertical="center"/>
    </xf>
    <xf numFmtId="164" fontId="4" fillId="0" borderId="38" xfId="0" applyNumberFormat="1" applyFont="1" applyFill="1" applyBorder="1" applyAlignment="1">
      <alignment horizontal="center" vertical="center"/>
    </xf>
    <xf numFmtId="0" fontId="4" fillId="0" borderId="4" xfId="0" applyFont="1" applyFill="1" applyBorder="1"/>
    <xf numFmtId="0" fontId="10" fillId="0" borderId="4" xfId="0" applyFont="1" applyFill="1" applyBorder="1"/>
    <xf numFmtId="0" fontId="3" fillId="3" borderId="0" xfId="0" applyFont="1" applyFill="1" applyBorder="1" applyAlignment="1">
      <alignment horizontal="left"/>
    </xf>
    <xf numFmtId="164" fontId="8" fillId="3" borderId="4" xfId="0" applyNumberFormat="1" applyFon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164" fontId="8" fillId="3" borderId="3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3" fontId="11" fillId="0" borderId="4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right"/>
    </xf>
    <xf numFmtId="164" fontId="9" fillId="0" borderId="3" xfId="0" applyNumberFormat="1" applyFont="1" applyFill="1" applyBorder="1" applyAlignment="1">
      <alignment horizontal="center" vertical="center" wrapText="1"/>
    </xf>
    <xf numFmtId="164" fontId="8" fillId="0" borderId="35" xfId="0" applyNumberFormat="1" applyFont="1" applyFill="1" applyBorder="1" applyAlignment="1">
      <alignment horizontal="center" vertical="center"/>
    </xf>
    <xf numFmtId="164" fontId="8" fillId="0" borderId="23" xfId="0" applyNumberFormat="1" applyFont="1" applyFill="1" applyBorder="1" applyAlignment="1">
      <alignment horizontal="center" vertical="center"/>
    </xf>
    <xf numFmtId="164" fontId="2" fillId="0" borderId="23" xfId="0" applyNumberFormat="1" applyFont="1" applyFill="1" applyBorder="1" applyAlignment="1">
      <alignment horizontal="center" vertical="center"/>
    </xf>
    <xf numFmtId="164" fontId="8" fillId="0" borderId="33" xfId="0" applyNumberFormat="1" applyFont="1" applyFill="1" applyBorder="1" applyAlignment="1">
      <alignment horizontal="center" vertical="center"/>
    </xf>
    <xf numFmtId="164" fontId="8" fillId="0" borderId="40" xfId="0" applyNumberFormat="1" applyFont="1" applyFill="1" applyBorder="1" applyAlignment="1">
      <alignment horizontal="center" vertical="center"/>
    </xf>
    <xf numFmtId="164" fontId="17" fillId="0" borderId="0" xfId="0" applyNumberFormat="1" applyFont="1" applyAlignment="1">
      <alignment vertical="center"/>
    </xf>
    <xf numFmtId="165" fontId="2" fillId="0" borderId="3" xfId="0" applyNumberFormat="1" applyFont="1" applyFill="1" applyBorder="1" applyAlignment="1">
      <alignment vertical="center"/>
    </xf>
    <xf numFmtId="164" fontId="0" fillId="0" borderId="0" xfId="0" applyNumberFormat="1"/>
    <xf numFmtId="0" fontId="27" fillId="0" borderId="0" xfId="0" applyFont="1" applyAlignment="1">
      <alignment horizontal="right"/>
    </xf>
    <xf numFmtId="0" fontId="28" fillId="0" borderId="0" xfId="0" applyFont="1" applyFill="1" applyAlignment="1">
      <alignment horizontal="right"/>
    </xf>
    <xf numFmtId="164" fontId="29" fillId="3" borderId="3" xfId="0" applyNumberFormat="1" applyFont="1" applyFill="1" applyBorder="1" applyAlignment="1">
      <alignment horizontal="center" vertical="center" wrapText="1"/>
    </xf>
    <xf numFmtId="0" fontId="29" fillId="3" borderId="3" xfId="0" applyFont="1" applyFill="1" applyBorder="1" applyAlignment="1">
      <alignment horizontal="center" vertical="center" wrapText="1"/>
    </xf>
    <xf numFmtId="0" fontId="32" fillId="3" borderId="0" xfId="0" applyFont="1" applyFill="1" applyAlignment="1">
      <alignment horizontal="right"/>
    </xf>
    <xf numFmtId="164" fontId="30" fillId="3" borderId="4" xfId="1" applyNumberFormat="1" applyFont="1" applyFill="1" applyBorder="1" applyAlignment="1">
      <alignment horizontal="center"/>
    </xf>
    <xf numFmtId="164" fontId="10" fillId="3" borderId="4" xfId="1" applyNumberFormat="1" applyFont="1" applyFill="1" applyBorder="1" applyAlignment="1">
      <alignment horizontal="center"/>
    </xf>
    <xf numFmtId="164" fontId="31" fillId="3" borderId="4" xfId="1" applyNumberFormat="1" applyFont="1" applyFill="1" applyBorder="1" applyAlignment="1">
      <alignment horizontal="center"/>
    </xf>
    <xf numFmtId="164" fontId="30" fillId="3" borderId="3" xfId="1" applyNumberFormat="1" applyFont="1" applyFill="1" applyBorder="1" applyAlignment="1">
      <alignment horizontal="center"/>
    </xf>
    <xf numFmtId="0" fontId="33" fillId="0" borderId="32" xfId="0" applyFont="1" applyFill="1" applyBorder="1" applyAlignment="1">
      <alignment horizontal="left" vertical="center" indent="1"/>
    </xf>
    <xf numFmtId="3" fontId="33" fillId="0" borderId="39" xfId="0" applyNumberFormat="1" applyFont="1" applyFill="1" applyBorder="1" applyAlignment="1">
      <alignment horizontal="center" vertical="center"/>
    </xf>
    <xf numFmtId="3" fontId="33" fillId="0" borderId="4" xfId="0" applyNumberFormat="1" applyFont="1" applyFill="1" applyBorder="1" applyAlignment="1">
      <alignment horizontal="center" vertical="center"/>
    </xf>
    <xf numFmtId="165" fontId="34" fillId="0" borderId="3" xfId="0" applyNumberFormat="1" applyFont="1" applyFill="1" applyBorder="1" applyAlignment="1">
      <alignment horizontal="center" vertical="center"/>
    </xf>
    <xf numFmtId="164" fontId="35" fillId="0" borderId="23" xfId="0" applyNumberFormat="1" applyFont="1" applyFill="1" applyBorder="1" applyAlignment="1">
      <alignment horizontal="center" vertical="center"/>
    </xf>
    <xf numFmtId="164" fontId="35" fillId="0" borderId="27" xfId="0" applyNumberFormat="1" applyFont="1" applyFill="1" applyBorder="1" applyAlignment="1">
      <alignment horizontal="center" vertical="center"/>
    </xf>
    <xf numFmtId="164" fontId="35" fillId="0" borderId="8" xfId="0" applyNumberFormat="1" applyFont="1" applyFill="1" applyBorder="1" applyAlignment="1">
      <alignment horizontal="center" vertical="center"/>
    </xf>
    <xf numFmtId="164" fontId="35" fillId="0" borderId="7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vertical="center"/>
    </xf>
    <xf numFmtId="3" fontId="2" fillId="0" borderId="3" xfId="0" applyNumberFormat="1" applyFont="1" applyFill="1" applyBorder="1" applyAlignment="1">
      <alignment horizontal="center" vertical="center"/>
    </xf>
    <xf numFmtId="164" fontId="9" fillId="0" borderId="41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/>
    </xf>
    <xf numFmtId="164" fontId="8" fillId="0" borderId="8" xfId="0" applyNumberFormat="1" applyFont="1" applyFill="1" applyBorder="1" applyAlignment="1">
      <alignment horizontal="center" vertical="center"/>
    </xf>
    <xf numFmtId="164" fontId="8" fillId="0" borderId="27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34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0" xfId="0" quotePrefix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quotePrefix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8" fillId="3" borderId="41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8" fillId="3" borderId="21" xfId="0" quotePrefix="1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164" fontId="8" fillId="3" borderId="12" xfId="0" quotePrefix="1" applyNumberFormat="1" applyFont="1" applyFill="1" applyBorder="1" applyAlignment="1">
      <alignment horizontal="center" vertical="center" wrapText="1"/>
    </xf>
    <xf numFmtId="164" fontId="8" fillId="3" borderId="24" xfId="0" applyNumberFormat="1" applyFont="1" applyFill="1" applyBorder="1" applyAlignment="1">
      <alignment horizontal="center" vertical="center" wrapText="1"/>
    </xf>
    <xf numFmtId="164" fontId="8" fillId="3" borderId="42" xfId="0" applyNumberFormat="1" applyFont="1" applyFill="1" applyBorder="1" applyAlignment="1">
      <alignment horizontal="center" vertical="center" wrapText="1"/>
    </xf>
    <xf numFmtId="164" fontId="29" fillId="3" borderId="12" xfId="0" quotePrefix="1" applyNumberFormat="1" applyFont="1" applyFill="1" applyBorder="1" applyAlignment="1">
      <alignment horizontal="center" vertical="center" wrapText="1"/>
    </xf>
    <xf numFmtId="164" fontId="29" fillId="3" borderId="42" xfId="0" applyNumberFormat="1" applyFont="1" applyFill="1" applyBorder="1" applyAlignment="1">
      <alignment horizontal="center" vertical="center" wrapText="1"/>
    </xf>
    <xf numFmtId="0" fontId="2" fillId="3" borderId="0" xfId="0" quotePrefix="1" applyFont="1" applyFill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vertical="center"/>
    </xf>
    <xf numFmtId="0" fontId="2" fillId="0" borderId="42" xfId="0" applyFont="1" applyFill="1" applyBorder="1" applyAlignment="1">
      <alignment horizontal="left" vertical="center"/>
    </xf>
    <xf numFmtId="0" fontId="2" fillId="0" borderId="0" xfId="0" quotePrefix="1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3">
    <cellStyle name="Normální" xfId="0" builtinId="0"/>
    <cellStyle name="Procenta" xfId="1" builtinId="5"/>
    <cellStyle name="SAPBEXstdItem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showGridLines="0" zoomScaleNormal="100" zoomScaleSheetLayoutView="80" workbookViewId="0">
      <selection activeCell="O20" sqref="O20"/>
    </sheetView>
  </sheetViews>
  <sheetFormatPr defaultRowHeight="18" customHeight="1" x14ac:dyDescent="0.2"/>
  <cols>
    <col min="1" max="1" width="28.85546875" customWidth="1"/>
    <col min="2" max="2" width="10.7109375" customWidth="1"/>
    <col min="3" max="3" width="11.85546875" customWidth="1"/>
    <col min="4" max="4" width="10.7109375" customWidth="1"/>
    <col min="5" max="5" width="11.28515625" customWidth="1"/>
    <col min="6" max="6" width="14.5703125" customWidth="1"/>
    <col min="7" max="7" width="10.7109375" customWidth="1"/>
    <col min="8" max="8" width="12" customWidth="1"/>
    <col min="9" max="9" width="10.7109375" customWidth="1"/>
    <col min="10" max="10" width="11.28515625" customWidth="1"/>
    <col min="11" max="11" width="14.5703125" customWidth="1"/>
  </cols>
  <sheetData>
    <row r="1" spans="1:17" ht="60.75" customHeight="1" x14ac:dyDescent="0.2">
      <c r="A1" s="149" t="s">
        <v>62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7" ht="19.5" customHeight="1" thickBot="1" x14ac:dyDescent="0.35">
      <c r="A2" s="87"/>
      <c r="B2" s="15"/>
      <c r="C2" s="15"/>
      <c r="D2" s="15"/>
      <c r="E2" s="15"/>
      <c r="K2" s="123" t="s">
        <v>0</v>
      </c>
    </row>
    <row r="3" spans="1:17" s="36" customFormat="1" ht="21.75" customHeight="1" thickBot="1" x14ac:dyDescent="0.25">
      <c r="A3" s="16"/>
      <c r="B3" s="151" t="s">
        <v>63</v>
      </c>
      <c r="C3" s="152"/>
      <c r="D3" s="152"/>
      <c r="E3" s="152"/>
      <c r="F3" s="153"/>
      <c r="G3" s="151" t="s">
        <v>64</v>
      </c>
      <c r="H3" s="152"/>
      <c r="I3" s="152"/>
      <c r="J3" s="152"/>
      <c r="K3" s="153"/>
    </row>
    <row r="4" spans="1:17" s="40" customFormat="1" ht="60" customHeight="1" thickBot="1" x14ac:dyDescent="0.25">
      <c r="A4" s="37" t="s">
        <v>12</v>
      </c>
      <c r="B4" s="38" t="s">
        <v>46</v>
      </c>
      <c r="C4" s="39" t="s">
        <v>22</v>
      </c>
      <c r="D4" s="70" t="s">
        <v>13</v>
      </c>
      <c r="E4" s="71" t="s">
        <v>35</v>
      </c>
      <c r="F4" s="114" t="s">
        <v>50</v>
      </c>
      <c r="G4" s="38" t="s">
        <v>45</v>
      </c>
      <c r="H4" s="39" t="s">
        <v>22</v>
      </c>
      <c r="I4" s="39" t="s">
        <v>13</v>
      </c>
      <c r="J4" s="71" t="s">
        <v>35</v>
      </c>
      <c r="K4" s="142" t="s">
        <v>50</v>
      </c>
    </row>
    <row r="5" spans="1:17" s="41" customFormat="1" ht="21.75" customHeight="1" x14ac:dyDescent="0.2">
      <c r="A5" s="17" t="s">
        <v>47</v>
      </c>
      <c r="B5" s="100">
        <v>172.1</v>
      </c>
      <c r="C5" s="101"/>
      <c r="D5" s="101">
        <v>50</v>
      </c>
      <c r="E5" s="102"/>
      <c r="F5" s="115">
        <v>222.1</v>
      </c>
      <c r="G5" s="100">
        <v>184.7</v>
      </c>
      <c r="H5" s="101"/>
      <c r="I5" s="101">
        <v>57.8</v>
      </c>
      <c r="J5" s="102"/>
      <c r="K5" s="115">
        <v>242.5</v>
      </c>
      <c r="L5" s="120"/>
      <c r="M5" s="120"/>
      <c r="N5" s="120"/>
      <c r="O5" s="120"/>
      <c r="P5" s="120"/>
      <c r="Q5" s="120"/>
    </row>
    <row r="6" spans="1:17" s="41" customFormat="1" ht="21.75" customHeight="1" x14ac:dyDescent="0.2">
      <c r="A6" s="18" t="s">
        <v>14</v>
      </c>
      <c r="B6" s="19">
        <v>28.9</v>
      </c>
      <c r="C6" s="20">
        <v>1.1000000000000001</v>
      </c>
      <c r="D6" s="20">
        <v>4.8</v>
      </c>
      <c r="E6" s="75">
        <v>0.5</v>
      </c>
      <c r="F6" s="116">
        <v>35</v>
      </c>
      <c r="G6" s="19">
        <v>28.9</v>
      </c>
      <c r="H6" s="20">
        <v>1.2</v>
      </c>
      <c r="I6" s="20">
        <v>4.9000000000000004</v>
      </c>
      <c r="J6" s="75">
        <v>0.5</v>
      </c>
      <c r="K6" s="116">
        <v>35.200000000000003</v>
      </c>
      <c r="L6" s="120"/>
      <c r="M6" s="120"/>
      <c r="N6" s="120"/>
      <c r="O6" s="120"/>
      <c r="P6" s="120"/>
      <c r="Q6" s="120"/>
    </row>
    <row r="7" spans="1:17" s="41" customFormat="1" ht="21.75" customHeight="1" x14ac:dyDescent="0.2">
      <c r="A7" s="18" t="s">
        <v>15</v>
      </c>
      <c r="B7" s="19">
        <v>5.7</v>
      </c>
      <c r="C7" s="20">
        <v>0.1</v>
      </c>
      <c r="D7" s="20">
        <v>0.3</v>
      </c>
      <c r="E7" s="75"/>
      <c r="F7" s="116">
        <v>6.1</v>
      </c>
      <c r="G7" s="19">
        <v>5.4</v>
      </c>
      <c r="H7" s="20">
        <v>0.1</v>
      </c>
      <c r="I7" s="20">
        <v>0.4</v>
      </c>
      <c r="J7" s="75"/>
      <c r="K7" s="116">
        <v>5.9</v>
      </c>
      <c r="L7" s="120"/>
      <c r="M7" s="120"/>
      <c r="N7" s="120"/>
      <c r="O7" s="120"/>
      <c r="P7" s="120"/>
      <c r="Q7" s="120"/>
    </row>
    <row r="8" spans="1:17" s="42" customFormat="1" ht="21.75" customHeight="1" x14ac:dyDescent="0.2">
      <c r="A8" s="21" t="s">
        <v>16</v>
      </c>
      <c r="B8" s="22">
        <f>SUM(B5:B7)</f>
        <v>206.7</v>
      </c>
      <c r="C8" s="23">
        <f>SUM(C5:C7)</f>
        <v>1.2000000000000002</v>
      </c>
      <c r="D8" s="23">
        <f>SUM(D5:D7)</f>
        <v>55.099999999999994</v>
      </c>
      <c r="E8" s="76">
        <f>SUM(E5:E7)</f>
        <v>0.5</v>
      </c>
      <c r="F8" s="117">
        <f>SUM(F5:F7)</f>
        <v>263.20000000000005</v>
      </c>
      <c r="G8" s="22">
        <v>219</v>
      </c>
      <c r="H8" s="23">
        <v>1.3</v>
      </c>
      <c r="I8" s="23">
        <v>63.099999999999994</v>
      </c>
      <c r="J8" s="76">
        <v>0.5</v>
      </c>
      <c r="K8" s="117">
        <v>283.59999999999997</v>
      </c>
      <c r="L8" s="120"/>
      <c r="M8" s="120"/>
      <c r="N8" s="120"/>
      <c r="O8" s="120"/>
      <c r="P8" s="120"/>
      <c r="Q8" s="120"/>
    </row>
    <row r="9" spans="1:17" s="41" customFormat="1" ht="21.75" customHeight="1" thickBot="1" x14ac:dyDescent="0.25">
      <c r="A9" s="140" t="s">
        <v>78</v>
      </c>
      <c r="B9" s="139">
        <v>68.800000000000011</v>
      </c>
      <c r="C9" s="138">
        <v>5.7</v>
      </c>
      <c r="D9" s="138">
        <v>103.3</v>
      </c>
      <c r="E9" s="137">
        <v>19.100000000000001</v>
      </c>
      <c r="F9" s="136">
        <v>176.5</v>
      </c>
      <c r="G9" s="143">
        <v>42.2</v>
      </c>
      <c r="H9" s="144">
        <v>2.5999999999999996</v>
      </c>
      <c r="I9" s="144">
        <v>93</v>
      </c>
      <c r="J9" s="145">
        <v>0.1</v>
      </c>
      <c r="K9" s="116">
        <v>132.1</v>
      </c>
      <c r="L9" s="120"/>
      <c r="M9" s="120"/>
      <c r="N9" s="120"/>
      <c r="O9" s="120"/>
      <c r="P9" s="120"/>
      <c r="Q9" s="120"/>
    </row>
    <row r="10" spans="1:17" s="42" customFormat="1" ht="21.75" customHeight="1" thickBot="1" x14ac:dyDescent="0.25">
      <c r="A10" s="24" t="s">
        <v>17</v>
      </c>
      <c r="B10" s="25">
        <f>B8+B9</f>
        <v>275.5</v>
      </c>
      <c r="C10" s="26">
        <f>C8+C9</f>
        <v>6.9</v>
      </c>
      <c r="D10" s="26">
        <f>D8+D9</f>
        <v>158.39999999999998</v>
      </c>
      <c r="E10" s="77">
        <f>E8+E9</f>
        <v>19.600000000000001</v>
      </c>
      <c r="F10" s="77">
        <f>F8+F9</f>
        <v>439.70000000000005</v>
      </c>
      <c r="G10" s="25">
        <v>261.2</v>
      </c>
      <c r="H10" s="26">
        <v>3.8999999999999995</v>
      </c>
      <c r="I10" s="26">
        <v>156.1</v>
      </c>
      <c r="J10" s="77">
        <v>0.6</v>
      </c>
      <c r="K10" s="146">
        <v>415.69999999999993</v>
      </c>
      <c r="L10" s="120"/>
      <c r="M10" s="120"/>
      <c r="N10" s="120"/>
      <c r="O10" s="120"/>
      <c r="P10" s="120"/>
      <c r="Q10" s="120"/>
    </row>
    <row r="11" spans="1:17" s="41" customFormat="1" ht="21.75" customHeight="1" x14ac:dyDescent="0.2">
      <c r="A11" s="27" t="s">
        <v>18</v>
      </c>
      <c r="B11" s="28">
        <v>182</v>
      </c>
      <c r="C11" s="29">
        <v>1.3</v>
      </c>
      <c r="D11" s="29">
        <v>135.19999999999999</v>
      </c>
      <c r="E11" s="74">
        <v>1.5</v>
      </c>
      <c r="F11" s="118">
        <v>316.2</v>
      </c>
      <c r="G11" s="28">
        <v>185.8</v>
      </c>
      <c r="H11" s="29">
        <v>1.3</v>
      </c>
      <c r="I11" s="29">
        <v>139.1</v>
      </c>
      <c r="J11" s="74">
        <v>0.6</v>
      </c>
      <c r="K11" s="118">
        <v>323.3</v>
      </c>
      <c r="L11" s="120"/>
      <c r="M11" s="120"/>
      <c r="N11" s="120"/>
      <c r="O11" s="120"/>
      <c r="P11" s="120"/>
      <c r="Q11" s="120"/>
    </row>
    <row r="12" spans="1:17" s="41" customFormat="1" ht="21.75" customHeight="1" thickBot="1" x14ac:dyDescent="0.25">
      <c r="A12" s="30" t="s">
        <v>19</v>
      </c>
      <c r="B12" s="31">
        <v>84.4</v>
      </c>
      <c r="C12" s="32">
        <v>5.5</v>
      </c>
      <c r="D12" s="32">
        <v>22.7</v>
      </c>
      <c r="E12" s="78">
        <v>17.899999999999999</v>
      </c>
      <c r="F12" s="119">
        <v>113.6</v>
      </c>
      <c r="G12" s="31">
        <v>64.8</v>
      </c>
      <c r="H12" s="32">
        <v>2.5</v>
      </c>
      <c r="I12" s="32">
        <v>15.9</v>
      </c>
      <c r="J12" s="78"/>
      <c r="K12" s="119">
        <v>80.599999999999994</v>
      </c>
      <c r="L12" s="120"/>
      <c r="M12" s="120"/>
      <c r="N12" s="120"/>
      <c r="O12" s="120"/>
      <c r="P12" s="120"/>
      <c r="Q12" s="120"/>
    </row>
    <row r="13" spans="1:17" s="42" customFormat="1" ht="21.75" customHeight="1" thickBot="1" x14ac:dyDescent="0.25">
      <c r="A13" s="24" t="s">
        <v>20</v>
      </c>
      <c r="B13" s="25">
        <f>SUM(B11:B12)</f>
        <v>266.39999999999998</v>
      </c>
      <c r="C13" s="26">
        <f>SUM(C11:C12)</f>
        <v>6.8</v>
      </c>
      <c r="D13" s="26">
        <f>SUM(D11:D12)</f>
        <v>157.89999999999998</v>
      </c>
      <c r="E13" s="77">
        <f>SUM(E11:E12)</f>
        <v>19.399999999999999</v>
      </c>
      <c r="F13" s="77">
        <f>SUM(F11:F12)</f>
        <v>429.79999999999995</v>
      </c>
      <c r="G13" s="25">
        <v>250.60000000000002</v>
      </c>
      <c r="H13" s="26">
        <v>3.8</v>
      </c>
      <c r="I13" s="26">
        <v>155</v>
      </c>
      <c r="J13" s="77">
        <v>0.6</v>
      </c>
      <c r="K13" s="146">
        <v>403.9</v>
      </c>
      <c r="L13" s="120"/>
      <c r="M13" s="120"/>
      <c r="N13" s="120"/>
      <c r="O13" s="120"/>
      <c r="P13" s="120"/>
      <c r="Q13" s="120"/>
    </row>
    <row r="14" spans="1:17" s="42" customFormat="1" ht="21.75" customHeight="1" thickBot="1" x14ac:dyDescent="0.25">
      <c r="A14" s="33" t="s">
        <v>21</v>
      </c>
      <c r="B14" s="34">
        <f>B10-B13</f>
        <v>9.1000000000000227</v>
      </c>
      <c r="C14" s="35">
        <f>C10-C13</f>
        <v>0.10000000000000053</v>
      </c>
      <c r="D14" s="35">
        <f>D10-D13</f>
        <v>0.5</v>
      </c>
      <c r="E14" s="79">
        <f>E10-E13</f>
        <v>0.20000000000000284</v>
      </c>
      <c r="F14" s="79">
        <f>F10-F13</f>
        <v>9.9000000000000909</v>
      </c>
      <c r="G14" s="34">
        <v>10.599999999999966</v>
      </c>
      <c r="H14" s="35">
        <v>9.9999999999999645E-2</v>
      </c>
      <c r="I14" s="35">
        <v>1.0999999999999943</v>
      </c>
      <c r="J14" s="79">
        <v>0</v>
      </c>
      <c r="K14" s="147">
        <v>11.799999999999955</v>
      </c>
      <c r="L14" s="120"/>
      <c r="M14" s="120"/>
      <c r="N14" s="120"/>
      <c r="O14" s="120"/>
      <c r="P14" s="120"/>
      <c r="Q14" s="120"/>
    </row>
    <row r="15" spans="1:17" s="42" customFormat="1" ht="21.75" customHeight="1" x14ac:dyDescent="0.2">
      <c r="A15" s="72"/>
      <c r="B15" s="73"/>
      <c r="C15" s="73"/>
      <c r="D15" s="73"/>
      <c r="E15" s="73"/>
      <c r="F15" s="73"/>
      <c r="G15" s="73"/>
      <c r="H15" s="73"/>
      <c r="I15" s="73"/>
      <c r="J15" s="73"/>
      <c r="K15" s="73"/>
    </row>
    <row r="16" spans="1:17" ht="28.5" customHeight="1" x14ac:dyDescent="0.2">
      <c r="A16" s="154" t="s">
        <v>51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</row>
    <row r="17" spans="1:11" ht="28.5" customHeight="1" x14ac:dyDescent="0.2">
      <c r="A17" s="154" t="s">
        <v>54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</row>
    <row r="18" spans="1:11" ht="31.5" customHeight="1" x14ac:dyDescent="0.2">
      <c r="A18" s="154" t="s">
        <v>77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</row>
    <row r="20" spans="1:11" ht="18" customHeight="1" x14ac:dyDescent="0.2">
      <c r="D20" s="148"/>
      <c r="E20" s="148"/>
    </row>
    <row r="22" spans="1:11" ht="18" customHeight="1" x14ac:dyDescent="0.2">
      <c r="J22" s="122"/>
    </row>
  </sheetData>
  <mergeCells count="7">
    <mergeCell ref="D20:E20"/>
    <mergeCell ref="A1:K1"/>
    <mergeCell ref="B3:F3"/>
    <mergeCell ref="G3:K3"/>
    <mergeCell ref="A16:K16"/>
    <mergeCell ref="A17:K17"/>
    <mergeCell ref="A18:K18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9" orientation="landscape" r:id="rId1"/>
  <headerFooter alignWithMargins="0">
    <oddHeader>&amp;R&amp;12Příloha č.1</oddHeader>
  </headerFooter>
  <rowBreaks count="1" manualBreakCount="1"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showGridLines="0" showZeros="0" tabSelected="1" zoomScaleNormal="100" workbookViewId="0">
      <selection activeCell="N18" sqref="N18"/>
    </sheetView>
  </sheetViews>
  <sheetFormatPr defaultRowHeight="15" x14ac:dyDescent="0.25"/>
  <cols>
    <col min="1" max="1" width="46.28515625" style="14" customWidth="1"/>
    <col min="2" max="3" width="11.140625" style="1" customWidth="1"/>
    <col min="4" max="4" width="11.5703125" style="1" customWidth="1"/>
    <col min="5" max="5" width="10.85546875" style="1" customWidth="1"/>
    <col min="6" max="6" width="10" style="1" customWidth="1"/>
    <col min="7" max="16384" width="9.140625" style="1"/>
  </cols>
  <sheetData>
    <row r="1" spans="1:9" ht="33" customHeight="1" x14ac:dyDescent="0.25">
      <c r="A1" s="165" t="s">
        <v>65</v>
      </c>
      <c r="B1" s="165"/>
      <c r="C1" s="165"/>
      <c r="D1" s="165"/>
      <c r="E1" s="165"/>
      <c r="F1" s="165"/>
      <c r="G1" s="165"/>
      <c r="H1" s="165"/>
      <c r="I1" s="165"/>
    </row>
    <row r="2" spans="1:9" ht="27.75" customHeight="1" thickBot="1" x14ac:dyDescent="0.25">
      <c r="A2" s="83"/>
      <c r="B2" s="2"/>
      <c r="C2" s="2"/>
      <c r="D2" s="113"/>
      <c r="G2" s="127"/>
      <c r="I2" s="1" t="s">
        <v>0</v>
      </c>
    </row>
    <row r="3" spans="1:9" s="4" customFormat="1" ht="15.75" customHeight="1" thickBot="1" x14ac:dyDescent="0.25">
      <c r="A3" s="155" t="s">
        <v>1</v>
      </c>
      <c r="B3" s="157" t="s">
        <v>66</v>
      </c>
      <c r="C3" s="158"/>
      <c r="D3" s="159"/>
      <c r="E3" s="160" t="s">
        <v>67</v>
      </c>
      <c r="F3" s="161"/>
      <c r="G3" s="162"/>
      <c r="H3" s="163" t="s">
        <v>72</v>
      </c>
      <c r="I3" s="164"/>
    </row>
    <row r="4" spans="1:9" s="4" customFormat="1" ht="17.25" thickBot="1" x14ac:dyDescent="0.25">
      <c r="A4" s="156"/>
      <c r="B4" s="5" t="s">
        <v>55</v>
      </c>
      <c r="C4" s="6" t="s">
        <v>56</v>
      </c>
      <c r="D4" s="6" t="s">
        <v>2</v>
      </c>
      <c r="E4" s="5" t="s">
        <v>55</v>
      </c>
      <c r="F4" s="6" t="s">
        <v>56</v>
      </c>
      <c r="G4" s="6" t="s">
        <v>2</v>
      </c>
      <c r="H4" s="125" t="s">
        <v>57</v>
      </c>
      <c r="I4" s="126" t="s">
        <v>58</v>
      </c>
    </row>
    <row r="5" spans="1:9" s="8" customFormat="1" ht="20.25" customHeight="1" x14ac:dyDescent="0.25">
      <c r="A5" s="7" t="s">
        <v>3</v>
      </c>
      <c r="B5" s="106">
        <v>25.4</v>
      </c>
      <c r="C5" s="106">
        <v>67.2</v>
      </c>
      <c r="D5" s="106">
        <f t="shared" ref="D5:D20" si="0">B5+C5</f>
        <v>92.6</v>
      </c>
      <c r="E5" s="106">
        <v>31.5</v>
      </c>
      <c r="F5" s="106">
        <v>73.400000000000006</v>
      </c>
      <c r="G5" s="106">
        <f t="shared" ref="G5:G20" si="1">E5+F5</f>
        <v>104.9</v>
      </c>
      <c r="H5" s="128">
        <f>E5-B5</f>
        <v>6.1000000000000014</v>
      </c>
      <c r="I5" s="128">
        <f>F5-C5</f>
        <v>6.2000000000000028</v>
      </c>
    </row>
    <row r="6" spans="1:9" s="8" customFormat="1" ht="20.25" customHeight="1" x14ac:dyDescent="0.25">
      <c r="A6" s="7" t="s">
        <v>4</v>
      </c>
      <c r="B6" s="106">
        <v>12.9</v>
      </c>
      <c r="C6" s="106">
        <v>39.4</v>
      </c>
      <c r="D6" s="106">
        <f t="shared" si="0"/>
        <v>52.3</v>
      </c>
      <c r="E6" s="106">
        <v>13.6</v>
      </c>
      <c r="F6" s="106">
        <v>41.4</v>
      </c>
      <c r="G6" s="106">
        <f t="shared" si="1"/>
        <v>55</v>
      </c>
      <c r="H6" s="128">
        <f t="shared" ref="H6:H21" si="2">E6-B6</f>
        <v>0.69999999999999929</v>
      </c>
      <c r="I6" s="128">
        <f t="shared" ref="I6:I21" si="3">F6-C6</f>
        <v>2</v>
      </c>
    </row>
    <row r="7" spans="1:9" s="10" customFormat="1" ht="20.25" customHeight="1" x14ac:dyDescent="0.25">
      <c r="A7" s="9" t="s">
        <v>5</v>
      </c>
      <c r="B7" s="107">
        <v>12.7</v>
      </c>
      <c r="C7" s="107">
        <v>33.5</v>
      </c>
      <c r="D7" s="107">
        <f t="shared" si="0"/>
        <v>46.2</v>
      </c>
      <c r="E7" s="107">
        <v>13.4</v>
      </c>
      <c r="F7" s="107">
        <v>35.4</v>
      </c>
      <c r="G7" s="107">
        <f t="shared" si="1"/>
        <v>48.8</v>
      </c>
      <c r="H7" s="129">
        <f t="shared" si="2"/>
        <v>0.70000000000000107</v>
      </c>
      <c r="I7" s="129">
        <f t="shared" si="3"/>
        <v>1.8999999999999986</v>
      </c>
    </row>
    <row r="8" spans="1:9" s="10" customFormat="1" ht="20.25" customHeight="1" x14ac:dyDescent="0.25">
      <c r="A8" s="9" t="s">
        <v>6</v>
      </c>
      <c r="B8" s="107">
        <v>0.2</v>
      </c>
      <c r="C8" s="107">
        <v>5.9</v>
      </c>
      <c r="D8" s="107">
        <f t="shared" si="0"/>
        <v>6.1000000000000005</v>
      </c>
      <c r="E8" s="107">
        <v>0.2</v>
      </c>
      <c r="F8" s="107">
        <v>6</v>
      </c>
      <c r="G8" s="107">
        <f t="shared" si="1"/>
        <v>6.2</v>
      </c>
      <c r="H8" s="129">
        <f t="shared" si="2"/>
        <v>0</v>
      </c>
      <c r="I8" s="129">
        <f t="shared" si="3"/>
        <v>9.9999999999999645E-2</v>
      </c>
    </row>
    <row r="9" spans="1:9" s="8" customFormat="1" ht="20.25" customHeight="1" x14ac:dyDescent="0.25">
      <c r="A9" s="7" t="s">
        <v>7</v>
      </c>
      <c r="B9" s="106">
        <v>13.3</v>
      </c>
      <c r="C9" s="106">
        <v>38</v>
      </c>
      <c r="D9" s="106">
        <f t="shared" si="0"/>
        <v>51.3</v>
      </c>
      <c r="E9" s="106">
        <v>14.6</v>
      </c>
      <c r="F9" s="106">
        <v>41.9</v>
      </c>
      <c r="G9" s="106">
        <f t="shared" si="1"/>
        <v>56.5</v>
      </c>
      <c r="H9" s="128">
        <f t="shared" si="2"/>
        <v>1.2999999999999989</v>
      </c>
      <c r="I9" s="128">
        <f t="shared" si="3"/>
        <v>3.8999999999999986</v>
      </c>
    </row>
    <row r="10" spans="1:9" s="10" customFormat="1" ht="20.25" customHeight="1" x14ac:dyDescent="0.25">
      <c r="A10" s="9" t="s">
        <v>8</v>
      </c>
      <c r="B10" s="107">
        <v>1.4</v>
      </c>
      <c r="C10" s="107">
        <v>3.7</v>
      </c>
      <c r="D10" s="107">
        <f t="shared" si="0"/>
        <v>5.0999999999999996</v>
      </c>
      <c r="E10" s="107">
        <v>1.4</v>
      </c>
      <c r="F10" s="107">
        <v>3.8</v>
      </c>
      <c r="G10" s="107">
        <f t="shared" si="1"/>
        <v>5.1999999999999993</v>
      </c>
      <c r="H10" s="129">
        <f t="shared" si="2"/>
        <v>0</v>
      </c>
      <c r="I10" s="129">
        <f t="shared" si="3"/>
        <v>9.9999999999999645E-2</v>
      </c>
    </row>
    <row r="11" spans="1:9" s="10" customFormat="1" ht="20.25" customHeight="1" x14ac:dyDescent="0.25">
      <c r="A11" s="103" t="s">
        <v>44</v>
      </c>
      <c r="B11" s="107">
        <v>0.1</v>
      </c>
      <c r="C11" s="107">
        <v>1.2</v>
      </c>
      <c r="D11" s="107">
        <f t="shared" si="0"/>
        <v>1.3</v>
      </c>
      <c r="E11" s="107">
        <v>0.2</v>
      </c>
      <c r="F11" s="107">
        <v>1.6</v>
      </c>
      <c r="G11" s="107">
        <f t="shared" si="1"/>
        <v>1.8</v>
      </c>
      <c r="H11" s="129">
        <f t="shared" si="2"/>
        <v>0.1</v>
      </c>
      <c r="I11" s="129">
        <f t="shared" si="3"/>
        <v>0.40000000000000013</v>
      </c>
    </row>
    <row r="12" spans="1:9" s="10" customFormat="1" ht="20.25" customHeight="1" x14ac:dyDescent="0.25">
      <c r="A12" s="104" t="s">
        <v>43</v>
      </c>
      <c r="B12" s="107">
        <v>0.1</v>
      </c>
      <c r="C12" s="107">
        <v>0.4</v>
      </c>
      <c r="D12" s="107">
        <f t="shared" si="0"/>
        <v>0.5</v>
      </c>
      <c r="E12" s="107">
        <v>0.2</v>
      </c>
      <c r="F12" s="107">
        <v>0.5</v>
      </c>
      <c r="G12" s="107">
        <f t="shared" si="1"/>
        <v>0.7</v>
      </c>
      <c r="H12" s="129">
        <f t="shared" si="2"/>
        <v>0.1</v>
      </c>
      <c r="I12" s="129">
        <f t="shared" si="3"/>
        <v>9.9999999999999978E-2</v>
      </c>
    </row>
    <row r="13" spans="1:9" s="10" customFormat="1" ht="20.25" customHeight="1" x14ac:dyDescent="0.25">
      <c r="A13" s="104" t="s">
        <v>71</v>
      </c>
      <c r="B13" s="107"/>
      <c r="C13" s="107">
        <v>0.8</v>
      </c>
      <c r="D13" s="107">
        <f>C13</f>
        <v>0.8</v>
      </c>
      <c r="E13" s="107"/>
      <c r="F13" s="107">
        <v>1.1000000000000001</v>
      </c>
      <c r="G13" s="107">
        <f t="shared" si="1"/>
        <v>1.1000000000000001</v>
      </c>
      <c r="H13" s="129">
        <f t="shared" si="2"/>
        <v>0</v>
      </c>
      <c r="I13" s="129">
        <f t="shared" si="3"/>
        <v>0.30000000000000004</v>
      </c>
    </row>
    <row r="14" spans="1:9" s="10" customFormat="1" ht="20.25" customHeight="1" x14ac:dyDescent="0.25">
      <c r="A14" s="9" t="s">
        <v>9</v>
      </c>
      <c r="B14" s="107">
        <v>11.8</v>
      </c>
      <c r="C14" s="107">
        <v>33.1</v>
      </c>
      <c r="D14" s="107">
        <f>B14+C14</f>
        <v>44.900000000000006</v>
      </c>
      <c r="E14" s="107">
        <v>13</v>
      </c>
      <c r="F14" s="107">
        <v>36.5</v>
      </c>
      <c r="G14" s="107">
        <f t="shared" si="1"/>
        <v>49.5</v>
      </c>
      <c r="H14" s="130">
        <f t="shared" si="2"/>
        <v>1.1999999999999993</v>
      </c>
      <c r="I14" s="129">
        <f t="shared" si="3"/>
        <v>3.3999999999999986</v>
      </c>
    </row>
    <row r="15" spans="1:9" s="10" customFormat="1" ht="20.25" customHeight="1" x14ac:dyDescent="0.25">
      <c r="A15" s="11" t="s">
        <v>10</v>
      </c>
      <c r="B15" s="107">
        <v>11.8</v>
      </c>
      <c r="C15" s="107">
        <v>31.1</v>
      </c>
      <c r="D15" s="107">
        <f t="shared" si="0"/>
        <v>42.900000000000006</v>
      </c>
      <c r="E15" s="107">
        <v>13</v>
      </c>
      <c r="F15" s="107">
        <v>34.299999999999997</v>
      </c>
      <c r="G15" s="107">
        <f t="shared" si="1"/>
        <v>47.3</v>
      </c>
      <c r="H15" s="129">
        <f t="shared" si="2"/>
        <v>1.1999999999999993</v>
      </c>
      <c r="I15" s="129">
        <f t="shared" si="3"/>
        <v>3.1999999999999957</v>
      </c>
    </row>
    <row r="16" spans="1:9" s="10" customFormat="1" ht="20.25" customHeight="1" x14ac:dyDescent="0.25">
      <c r="A16" s="11" t="s">
        <v>11</v>
      </c>
      <c r="B16" s="107"/>
      <c r="C16" s="107">
        <v>2</v>
      </c>
      <c r="D16" s="107">
        <f t="shared" si="0"/>
        <v>2</v>
      </c>
      <c r="E16" s="107"/>
      <c r="F16" s="107">
        <v>2.2000000000000002</v>
      </c>
      <c r="G16" s="107">
        <f t="shared" si="1"/>
        <v>2.2000000000000002</v>
      </c>
      <c r="H16" s="129">
        <f t="shared" si="2"/>
        <v>0</v>
      </c>
      <c r="I16" s="129">
        <f t="shared" si="3"/>
        <v>0.20000000000000018</v>
      </c>
    </row>
    <row r="17" spans="1:9" s="8" customFormat="1" ht="20.25" customHeight="1" x14ac:dyDescent="0.25">
      <c r="A17" s="7" t="s">
        <v>53</v>
      </c>
      <c r="B17" s="106"/>
      <c r="C17" s="106">
        <v>10.199999999999999</v>
      </c>
      <c r="D17" s="106">
        <f t="shared" si="0"/>
        <v>10.199999999999999</v>
      </c>
      <c r="E17" s="106"/>
      <c r="F17" s="106">
        <v>10.3</v>
      </c>
      <c r="G17" s="106">
        <f t="shared" si="1"/>
        <v>10.3</v>
      </c>
      <c r="H17" s="128">
        <f t="shared" si="2"/>
        <v>0</v>
      </c>
      <c r="I17" s="128">
        <f t="shared" si="3"/>
        <v>0.10000000000000142</v>
      </c>
    </row>
    <row r="18" spans="1:9" s="13" customFormat="1" ht="20.25" customHeight="1" x14ac:dyDescent="0.3">
      <c r="A18" s="7" t="s">
        <v>59</v>
      </c>
      <c r="B18" s="106"/>
      <c r="C18" s="106">
        <v>7.6</v>
      </c>
      <c r="D18" s="107">
        <f t="shared" si="0"/>
        <v>7.6</v>
      </c>
      <c r="E18" s="106"/>
      <c r="F18" s="106">
        <v>7.7</v>
      </c>
      <c r="G18" s="106">
        <f t="shared" si="1"/>
        <v>7.7</v>
      </c>
      <c r="H18" s="128">
        <f t="shared" si="2"/>
        <v>0</v>
      </c>
      <c r="I18" s="128">
        <f t="shared" si="3"/>
        <v>0.10000000000000053</v>
      </c>
    </row>
    <row r="19" spans="1:9" x14ac:dyDescent="0.25">
      <c r="A19" s="7" t="s">
        <v>70</v>
      </c>
      <c r="B19" s="106"/>
      <c r="C19" s="106">
        <v>5.3</v>
      </c>
      <c r="D19" s="107">
        <f t="shared" si="0"/>
        <v>5.3</v>
      </c>
      <c r="E19" s="106"/>
      <c r="F19" s="106">
        <v>5.3</v>
      </c>
      <c r="G19" s="106">
        <f t="shared" si="1"/>
        <v>5.3</v>
      </c>
      <c r="H19" s="128">
        <f t="shared" si="2"/>
        <v>0</v>
      </c>
      <c r="I19" s="128">
        <f t="shared" si="3"/>
        <v>0</v>
      </c>
    </row>
    <row r="20" spans="1:9" ht="15.75" thickBot="1" x14ac:dyDescent="0.3">
      <c r="A20" s="7" t="s">
        <v>60</v>
      </c>
      <c r="B20" s="106"/>
      <c r="C20" s="106">
        <v>2.7</v>
      </c>
      <c r="D20" s="107">
        <f t="shared" si="0"/>
        <v>2.7</v>
      </c>
      <c r="E20" s="106"/>
      <c r="F20" s="106">
        <v>2.7</v>
      </c>
      <c r="G20" s="106">
        <f t="shared" si="1"/>
        <v>2.7</v>
      </c>
      <c r="H20" s="128">
        <f t="shared" si="2"/>
        <v>0</v>
      </c>
      <c r="I20" s="128">
        <f t="shared" si="3"/>
        <v>0</v>
      </c>
    </row>
    <row r="21" spans="1:9" ht="18" thickBot="1" x14ac:dyDescent="0.3">
      <c r="A21" s="12" t="s">
        <v>61</v>
      </c>
      <c r="B21" s="108">
        <f>B5+B6+B9+B17</f>
        <v>51.599999999999994</v>
      </c>
      <c r="C21" s="108">
        <f>C5+C6+C9+C17+C18+C19+C20</f>
        <v>170.39999999999998</v>
      </c>
      <c r="D21" s="108">
        <f>D5+D6+D9+D17+D18+D19+D20</f>
        <v>221.99999999999997</v>
      </c>
      <c r="E21" s="108">
        <f>E5+E6+E9+E17</f>
        <v>59.7</v>
      </c>
      <c r="F21" s="108">
        <f>F5+F6+F9+F17+F18+F19+F20</f>
        <v>182.70000000000002</v>
      </c>
      <c r="G21" s="108">
        <f>G5+G6+G9+G17+G18+G19+G20</f>
        <v>242.4</v>
      </c>
      <c r="H21" s="131">
        <f t="shared" si="2"/>
        <v>8.1000000000000085</v>
      </c>
      <c r="I21" s="131">
        <f t="shared" si="3"/>
        <v>12.30000000000004</v>
      </c>
    </row>
    <row r="22" spans="1:9" ht="12.75" x14ac:dyDescent="0.2">
      <c r="A22"/>
      <c r="B22"/>
      <c r="C22"/>
      <c r="D22"/>
    </row>
    <row r="23" spans="1:9" x14ac:dyDescent="0.25">
      <c r="A23" s="69" t="s">
        <v>75</v>
      </c>
      <c r="B23" s="3"/>
      <c r="C23" s="3"/>
      <c r="D23" s="3"/>
      <c r="E23" s="3"/>
      <c r="F23" s="3"/>
      <c r="G23" s="3"/>
      <c r="H23" s="14"/>
    </row>
    <row r="24" spans="1:9" x14ac:dyDescent="0.25">
      <c r="A24" s="105" t="s">
        <v>76</v>
      </c>
      <c r="B24" s="3"/>
      <c r="C24" s="3"/>
      <c r="D24" s="3"/>
      <c r="E24" s="3"/>
      <c r="F24" s="3"/>
      <c r="G24" s="3"/>
      <c r="H24" s="14"/>
    </row>
    <row r="25" spans="1:9" x14ac:dyDescent="0.25">
      <c r="A25" s="3" t="s">
        <v>49</v>
      </c>
      <c r="B25" s="95"/>
      <c r="D25" s="95"/>
      <c r="H25" s="14"/>
    </row>
  </sheetData>
  <mergeCells count="5">
    <mergeCell ref="A3:A4"/>
    <mergeCell ref="B3:D3"/>
    <mergeCell ref="E3:G3"/>
    <mergeCell ref="H3:I3"/>
    <mergeCell ref="A1:I1"/>
  </mergeCells>
  <phoneticPr fontId="0" type="noConversion"/>
  <printOptions horizontalCentered="1" verticalCentered="1"/>
  <pageMargins left="0.59055118110236227" right="0.59055118110236227" top="1.1023622047244095" bottom="0.98425196850393704" header="0.9055118110236221" footer="0.51181102362204722"/>
  <pageSetup paperSize="9" scale="94" orientation="landscape" r:id="rId1"/>
  <headerFooter alignWithMargins="0">
    <oddHeader>&amp;R&amp;11Příloha č.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zoomScaleNormal="100" zoomScaleSheetLayoutView="100" workbookViewId="0">
      <selection activeCell="H20" sqref="H20"/>
    </sheetView>
  </sheetViews>
  <sheetFormatPr defaultColWidth="7.85546875" defaultRowHeight="15" customHeight="1" x14ac:dyDescent="0.2"/>
  <cols>
    <col min="1" max="1" width="76.140625" style="44" bestFit="1" customWidth="1"/>
    <col min="2" max="3" width="20.28515625" style="43" customWidth="1"/>
    <col min="4" max="4" width="18.28515625" style="43" customWidth="1"/>
    <col min="5" max="5" width="22" style="58" customWidth="1"/>
    <col min="6" max="6" width="15" style="43" customWidth="1"/>
    <col min="7" max="16384" width="7.85546875" style="43"/>
  </cols>
  <sheetData>
    <row r="1" spans="1:6" ht="15" customHeight="1" x14ac:dyDescent="0.25">
      <c r="A1" s="166" t="s">
        <v>68</v>
      </c>
      <c r="B1" s="166"/>
      <c r="C1" s="166"/>
      <c r="D1" s="166"/>
      <c r="E1" s="166"/>
    </row>
    <row r="2" spans="1:6" ht="13.5" thickBot="1" x14ac:dyDescent="0.25">
      <c r="C2" s="45"/>
      <c r="D2" s="45"/>
      <c r="E2" s="46" t="s">
        <v>52</v>
      </c>
    </row>
    <row r="3" spans="1:6" ht="24.95" customHeight="1" thickBot="1" x14ac:dyDescent="0.25">
      <c r="A3" s="47"/>
      <c r="B3" s="55" t="s">
        <v>13</v>
      </c>
      <c r="C3" s="55" t="s">
        <v>24</v>
      </c>
      <c r="D3" s="55" t="s">
        <v>25</v>
      </c>
      <c r="E3" s="55" t="s">
        <v>26</v>
      </c>
    </row>
    <row r="4" spans="1:6" s="48" customFormat="1" ht="24.95" customHeight="1" thickBot="1" x14ac:dyDescent="0.25">
      <c r="A4" s="88" t="s">
        <v>27</v>
      </c>
      <c r="B4" s="96">
        <f>B6+B5</f>
        <v>1069942700</v>
      </c>
      <c r="C4" s="96">
        <f>C6+C5</f>
        <v>7517337044</v>
      </c>
      <c r="D4" s="96">
        <f>D6+D5</f>
        <v>833725300</v>
      </c>
      <c r="E4" s="96">
        <f t="shared" ref="E4:E11" si="0">B4+C4+D4</f>
        <v>9421005044</v>
      </c>
      <c r="F4" s="92"/>
    </row>
    <row r="5" spans="1:6" s="49" customFormat="1" ht="24.95" customHeight="1" x14ac:dyDescent="0.2">
      <c r="A5" s="89" t="s">
        <v>28</v>
      </c>
      <c r="B5" s="97">
        <v>1069942700</v>
      </c>
      <c r="C5" s="97">
        <v>7495652200</v>
      </c>
      <c r="D5" s="97">
        <v>833725300</v>
      </c>
      <c r="E5" s="52">
        <f t="shared" si="0"/>
        <v>9399320200</v>
      </c>
      <c r="F5" s="92"/>
    </row>
    <row r="6" spans="1:6" s="49" customFormat="1" ht="24.95" customHeight="1" thickBot="1" x14ac:dyDescent="0.25">
      <c r="A6" s="90" t="s">
        <v>29</v>
      </c>
      <c r="B6" s="50"/>
      <c r="C6" s="51">
        <v>21684844</v>
      </c>
      <c r="D6" s="51"/>
      <c r="E6" s="52">
        <f t="shared" si="0"/>
        <v>21684844</v>
      </c>
      <c r="F6" s="92"/>
    </row>
    <row r="7" spans="1:6" s="53" customFormat="1" ht="24.95" customHeight="1" thickBot="1" x14ac:dyDescent="0.25">
      <c r="A7" s="88" t="s">
        <v>30</v>
      </c>
      <c r="B7" s="55">
        <f>B10+B9+B8</f>
        <v>260495200</v>
      </c>
      <c r="C7" s="121">
        <f>C10+C9+C8</f>
        <v>0</v>
      </c>
      <c r="D7" s="55">
        <f>D10+D9+D8</f>
        <v>45000000</v>
      </c>
      <c r="E7" s="55">
        <f t="shared" si="0"/>
        <v>305495200</v>
      </c>
      <c r="F7" s="92"/>
    </row>
    <row r="8" spans="1:6" s="49" customFormat="1" ht="24.95" customHeight="1" x14ac:dyDescent="0.2">
      <c r="A8" s="89" t="s">
        <v>31</v>
      </c>
      <c r="B8" s="50">
        <v>85000000</v>
      </c>
      <c r="C8" s="51"/>
      <c r="D8" s="51"/>
      <c r="E8" s="98">
        <f t="shared" si="0"/>
        <v>85000000</v>
      </c>
      <c r="F8" s="92"/>
    </row>
    <row r="9" spans="1:6" s="57" customFormat="1" ht="24.95" customHeight="1" x14ac:dyDescent="0.2">
      <c r="A9" s="90" t="s">
        <v>32</v>
      </c>
      <c r="B9" s="50">
        <v>175495200</v>
      </c>
      <c r="C9" s="51"/>
      <c r="D9" s="51"/>
      <c r="E9" s="52">
        <f t="shared" si="0"/>
        <v>175495200</v>
      </c>
      <c r="F9" s="92"/>
    </row>
    <row r="10" spans="1:6" s="56" customFormat="1" ht="24.95" customHeight="1" thickBot="1" x14ac:dyDescent="0.25">
      <c r="A10" s="90" t="s">
        <v>38</v>
      </c>
      <c r="B10" s="50"/>
      <c r="C10" s="51"/>
      <c r="D10" s="51">
        <v>45000000</v>
      </c>
      <c r="E10" s="52">
        <f t="shared" si="0"/>
        <v>45000000</v>
      </c>
      <c r="F10" s="92"/>
    </row>
    <row r="11" spans="1:6" s="56" customFormat="1" ht="30" customHeight="1" thickBot="1" x14ac:dyDescent="0.25">
      <c r="A11" s="110" t="s">
        <v>42</v>
      </c>
      <c r="B11" s="55"/>
      <c r="C11" s="135">
        <v>705000000</v>
      </c>
      <c r="D11" s="55"/>
      <c r="E11" s="55">
        <f t="shared" si="0"/>
        <v>705000000</v>
      </c>
      <c r="F11" s="92"/>
    </row>
    <row r="12" spans="1:6" s="56" customFormat="1" ht="24.95" customHeight="1" thickBot="1" x14ac:dyDescent="0.25">
      <c r="A12" s="54" t="s">
        <v>39</v>
      </c>
      <c r="B12" s="55">
        <f>B4+B7+B11</f>
        <v>1330437900</v>
      </c>
      <c r="C12" s="55">
        <f>C4+C7+C11</f>
        <v>8222337044</v>
      </c>
      <c r="D12" s="55">
        <f>D4+D7+D11</f>
        <v>878725300</v>
      </c>
      <c r="E12" s="55">
        <f>E4+E7+E11</f>
        <v>10431500244</v>
      </c>
      <c r="F12" s="92"/>
    </row>
    <row r="13" spans="1:6" s="56" customFormat="1" ht="19.5" customHeight="1" x14ac:dyDescent="0.2">
      <c r="A13" s="80"/>
      <c r="B13" s="99"/>
      <c r="C13" s="99"/>
      <c r="D13" s="99"/>
      <c r="E13" s="99"/>
    </row>
    <row r="14" spans="1:6" ht="44.25" customHeight="1" x14ac:dyDescent="0.2">
      <c r="A14" s="167" t="s">
        <v>48</v>
      </c>
      <c r="B14" s="167"/>
      <c r="C14" s="167"/>
      <c r="D14" s="167"/>
      <c r="E14" s="167"/>
    </row>
    <row r="16" spans="1:6" ht="15" customHeight="1" x14ac:dyDescent="0.2">
      <c r="B16" s="86"/>
      <c r="C16" s="86"/>
      <c r="D16" s="86"/>
      <c r="E16" s="86"/>
    </row>
    <row r="18" spans="2:5" ht="15" customHeight="1" x14ac:dyDescent="0.2">
      <c r="B18" s="45"/>
      <c r="C18" s="45"/>
      <c r="D18" s="45"/>
      <c r="E18" s="45"/>
    </row>
  </sheetData>
  <mergeCells count="2">
    <mergeCell ref="A1:E1"/>
    <mergeCell ref="A14:E14"/>
  </mergeCells>
  <phoneticPr fontId="0" type="noConversion"/>
  <printOptions horizontalCentered="1" verticalCentered="1"/>
  <pageMargins left="0.39370078740157483" right="0.39370078740157483" top="1.0629921259842521" bottom="0.78740157480314965" header="0.98425196850393704" footer="0.11811023622047245"/>
  <pageSetup paperSize="9" scale="90" orientation="landscape" r:id="rId1"/>
  <headerFooter alignWithMargins="0">
    <oddHeader>&amp;R&amp;12Příloha č.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showGridLines="0" zoomScaleNormal="100" zoomScaleSheetLayoutView="100" workbookViewId="0">
      <selection activeCell="H16" sqref="H16"/>
    </sheetView>
  </sheetViews>
  <sheetFormatPr defaultRowHeight="15" x14ac:dyDescent="0.2"/>
  <cols>
    <col min="1" max="1" width="10.85546875" style="60" customWidth="1"/>
    <col min="2" max="2" width="112.85546875" style="60" customWidth="1"/>
    <col min="3" max="3" width="22.28515625" style="60" customWidth="1"/>
    <col min="4" max="4" width="22.7109375" style="60" customWidth="1"/>
    <col min="5" max="16384" width="9.140625" style="60"/>
  </cols>
  <sheetData>
    <row r="1" spans="1:4" ht="15.75" x14ac:dyDescent="0.25">
      <c r="A1" s="170"/>
      <c r="B1" s="171"/>
      <c r="C1" s="171"/>
      <c r="D1" s="171"/>
    </row>
    <row r="2" spans="1:4" ht="15.75" x14ac:dyDescent="0.25">
      <c r="A2" s="171" t="s">
        <v>69</v>
      </c>
      <c r="B2" s="171"/>
      <c r="C2" s="171"/>
      <c r="D2" s="171"/>
    </row>
    <row r="3" spans="1:4" ht="15.75" x14ac:dyDescent="0.25">
      <c r="A3" s="171" t="s">
        <v>80</v>
      </c>
      <c r="B3" s="171"/>
      <c r="C3" s="171"/>
      <c r="D3" s="171"/>
    </row>
    <row r="4" spans="1:4" ht="15.75" x14ac:dyDescent="0.25">
      <c r="A4" s="59"/>
      <c r="B4" s="59"/>
      <c r="C4" s="59"/>
    </row>
    <row r="5" spans="1:4" ht="16.5" thickBot="1" x14ac:dyDescent="0.3">
      <c r="A5" s="61"/>
      <c r="B5" s="61"/>
      <c r="D5" s="124" t="s">
        <v>23</v>
      </c>
    </row>
    <row r="6" spans="1:4" s="65" customFormat="1" ht="49.5" customHeight="1" thickBot="1" x14ac:dyDescent="0.25">
      <c r="A6" s="64"/>
      <c r="B6" s="63" t="s">
        <v>79</v>
      </c>
      <c r="C6" s="62" t="s">
        <v>33</v>
      </c>
      <c r="D6" s="62" t="s">
        <v>34</v>
      </c>
    </row>
    <row r="7" spans="1:4" s="65" customFormat="1" ht="30" customHeight="1" x14ac:dyDescent="0.2">
      <c r="A7" s="93" t="s">
        <v>40</v>
      </c>
      <c r="B7" s="84" t="s">
        <v>36</v>
      </c>
      <c r="C7" s="111">
        <v>670341</v>
      </c>
      <c r="D7" s="112">
        <f>C7</f>
        <v>670341</v>
      </c>
    </row>
    <row r="8" spans="1:4" s="65" customFormat="1" ht="30" customHeight="1" x14ac:dyDescent="0.2">
      <c r="A8" s="133" t="s">
        <v>73</v>
      </c>
      <c r="B8" s="132" t="s">
        <v>74</v>
      </c>
      <c r="C8" s="134">
        <v>597450</v>
      </c>
      <c r="D8" s="134">
        <v>597450</v>
      </c>
    </row>
    <row r="9" spans="1:4" s="66" customFormat="1" ht="30" customHeight="1" thickBot="1" x14ac:dyDescent="0.25">
      <c r="A9" s="94" t="s">
        <v>41</v>
      </c>
      <c r="B9" s="85" t="s">
        <v>37</v>
      </c>
      <c r="C9" s="111">
        <v>34659</v>
      </c>
      <c r="D9" s="112">
        <f>C9</f>
        <v>34659</v>
      </c>
    </row>
    <row r="10" spans="1:4" s="67" customFormat="1" ht="39.950000000000003" customHeight="1" thickBot="1" x14ac:dyDescent="0.25">
      <c r="A10" s="168"/>
      <c r="B10" s="169"/>
      <c r="C10" s="109">
        <f>C7+C9</f>
        <v>705000</v>
      </c>
      <c r="D10" s="141">
        <f>D7+D9</f>
        <v>705000</v>
      </c>
    </row>
    <row r="11" spans="1:4" s="67" customFormat="1" ht="30" customHeight="1" x14ac:dyDescent="0.2">
      <c r="A11" s="81"/>
      <c r="B11" s="81"/>
      <c r="C11" s="82"/>
      <c r="D11" s="82"/>
    </row>
    <row r="12" spans="1:4" ht="15.75" x14ac:dyDescent="0.25">
      <c r="A12" s="61"/>
      <c r="B12" s="61"/>
      <c r="C12" s="91"/>
      <c r="D12" s="68"/>
    </row>
    <row r="13" spans="1:4" x14ac:dyDescent="0.2">
      <c r="C13" s="68"/>
    </row>
  </sheetData>
  <mergeCells count="4">
    <mergeCell ref="A10:B10"/>
    <mergeCell ref="A1:D1"/>
    <mergeCell ref="A2:D2"/>
    <mergeCell ref="A3:D3"/>
  </mergeCells>
  <phoneticPr fontId="0" type="noConversion"/>
  <printOptions horizontalCentered="1"/>
  <pageMargins left="0.19685039370078741" right="0.19685039370078741" top="1.4173228346456694" bottom="0.39370078740157483" header="0.98425196850393704" footer="0"/>
  <pageSetup paperSize="9" scale="81" orientation="landscape" r:id="rId1"/>
  <headerFooter alignWithMargins="0">
    <oddHeader>&amp;R&amp;11Příloha č.4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1-Os2015-R2016</vt:lpstr>
      <vt:lpstr>2-daně</vt:lpstr>
      <vt:lpstr>3-dotaceVPS</vt:lpstr>
      <vt:lpstr>4-vydajeEDS-SMVS</vt:lpstr>
      <vt:lpstr>'1-Os2015-R2016'!Názvy_tisku</vt:lpstr>
      <vt:lpstr>'1-Os2015-R2016'!Oblast_tisku</vt:lpstr>
    </vt:vector>
  </TitlesOfParts>
  <Company>MF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Ministerstvo financí</dc:creator>
  <cp:lastModifiedBy>Rucká Karla Ing.</cp:lastModifiedBy>
  <cp:lastPrinted>2015-08-22T10:58:40Z</cp:lastPrinted>
  <dcterms:created xsi:type="dcterms:W3CDTF">2006-09-05T08:07:49Z</dcterms:created>
  <dcterms:modified xsi:type="dcterms:W3CDTF">2015-08-27T06:44:39Z</dcterms:modified>
</cp:coreProperties>
</file>