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510"/>
  </bookViews>
  <sheets>
    <sheet name="Souhrnná tabulka" sheetId="1" r:id="rId1"/>
  </sheets>
  <definedNames>
    <definedName name="_xlnm.Print_Titles" localSheetId="0">'Souhrnná tabulka'!$1:$9</definedName>
    <definedName name="_xlnm.Print_Area" localSheetId="0">'Souhrnná tabulka'!$A$1:$U$76</definedName>
  </definedNames>
  <calcPr calcId="171027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/>
  <c r="I8"/>
  <c r="S8"/>
  <c r="O8"/>
  <c r="J8"/>
  <c r="N8"/>
  <c r="M8"/>
  <c r="H8"/>
  <c r="O2"/>
  <c r="J4"/>
  <c r="J3"/>
  <c r="J2"/>
  <c r="X12"/>
  <c r="Y12"/>
  <c r="Y11"/>
  <c r="AA11"/>
  <c r="R60"/>
  <c r="Y10"/>
  <c r="X10"/>
  <c r="Z10"/>
  <c r="AA10"/>
  <c r="AB10"/>
  <c r="AC10"/>
  <c r="AD10"/>
  <c r="AE10"/>
  <c r="AF10"/>
  <c r="AG10"/>
  <c r="AH10"/>
  <c r="W10"/>
  <c r="X11"/>
  <c r="Z11"/>
  <c r="AC11"/>
  <c r="AD11"/>
  <c r="AE11"/>
  <c r="AF11"/>
  <c r="AH11"/>
  <c r="W11"/>
  <c r="W12"/>
  <c r="W13"/>
  <c r="G8"/>
  <c r="K8"/>
  <c r="L8"/>
  <c r="P8"/>
  <c r="Q8"/>
  <c r="R8"/>
  <c r="X8"/>
  <c r="Y8"/>
  <c r="G2"/>
  <c r="H2"/>
  <c r="I2"/>
  <c r="K2"/>
  <c r="L2"/>
  <c r="M2"/>
  <c r="N2"/>
  <c r="P2"/>
  <c r="Q2"/>
  <c r="R2"/>
  <c r="F2"/>
  <c r="G3"/>
  <c r="H3"/>
  <c r="I3"/>
  <c r="K3"/>
  <c r="L3"/>
  <c r="M3"/>
  <c r="N3"/>
  <c r="O3"/>
  <c r="P3"/>
  <c r="R3"/>
  <c r="F3"/>
  <c r="G4"/>
  <c r="H4"/>
  <c r="F4"/>
  <c r="F5"/>
</calcChain>
</file>

<file path=xl/sharedStrings.xml><?xml version="1.0" encoding="utf-8"?>
<sst xmlns="http://schemas.openxmlformats.org/spreadsheetml/2006/main" count="416" uniqueCount="267">
  <si>
    <t>celkem</t>
  </si>
  <si>
    <t>SR</t>
  </si>
  <si>
    <t>ESIF</t>
  </si>
  <si>
    <t>O náklady se dělí více resortů viz opatření</t>
  </si>
  <si>
    <t>MPO</t>
  </si>
  <si>
    <t>MPO (již rozpočtováno</t>
  </si>
  <si>
    <t>MMR</t>
  </si>
  <si>
    <t>MMR (již rozpočtováno</t>
  </si>
  <si>
    <t>MPSV</t>
  </si>
  <si>
    <t>MD</t>
  </si>
  <si>
    <t>MD (již rozpočtováno</t>
  </si>
  <si>
    <t>MŠMT</t>
  </si>
  <si>
    <t>2019+</t>
  </si>
  <si>
    <t xml:space="preserve">Nároky celkem </t>
  </si>
  <si>
    <t>v mil.Kč</t>
  </si>
  <si>
    <t xml:space="preserve">Pilíř A 
Podnikání a inovace 
</t>
  </si>
  <si>
    <t>Gesce ministerstva</t>
  </si>
  <si>
    <t>Konzultace fiší s resortem</t>
  </si>
  <si>
    <t>schválení úkolu  (ano/ne/s výhradou)</t>
  </si>
  <si>
    <t>Již rozpočtované prostředky 2017 (mil.Kč)</t>
  </si>
  <si>
    <t>Nároky na resort 2017 (mil.Kč)</t>
  </si>
  <si>
    <t>Hrazeno z ESIF a jiných dotačních zdrojů 2017 (v  mil.Kč)</t>
  </si>
  <si>
    <t>Již rozpočtované prostředky 2018 (mil.Kč)</t>
  </si>
  <si>
    <t>Nároky na resort 2018 (mil.Kč)</t>
  </si>
  <si>
    <t>Hrazeno z ESIF a jiných dotačních zdrojů  2018 (v mil.Kč)</t>
  </si>
  <si>
    <t>Hrazeno z ESIF a jiných dotačních zdrojů  2019+ (v mil.Kč)</t>
  </si>
  <si>
    <t xml:space="preserve">doba realizace </t>
  </si>
  <si>
    <t>MPO již rozpočtováno</t>
  </si>
  <si>
    <t>MMR již rozpočtováno</t>
  </si>
  <si>
    <t>MD již rozpočtováno</t>
  </si>
  <si>
    <r>
      <rPr>
        <b/>
        <sz val="8"/>
        <color theme="1"/>
        <rFont val="Calibri"/>
        <family val="2"/>
        <charset val="238"/>
        <scheme val="minor"/>
      </rPr>
      <t xml:space="preserve">A.1 </t>
    </r>
    <r>
      <rPr>
        <sz val="8"/>
        <color theme="1"/>
        <rFont val="Calibri"/>
        <family val="2"/>
        <charset val="238"/>
        <scheme val="minor"/>
      </rPr>
      <t xml:space="preserve">
Růst podniků a jejich pronikání na nové trhy, vyšší odolnost při změnách na trzích</t>
    </r>
  </si>
  <si>
    <t>A.1.1</t>
  </si>
  <si>
    <t>Program na podporu modernizace technologií firem -Technologie</t>
  </si>
  <si>
    <t>Ministerstvo průmyslu a obchodu, Ministerstvo financí</t>
  </si>
  <si>
    <t>ANO - konzultace s MPO</t>
  </si>
  <si>
    <t>2017-2022</t>
  </si>
  <si>
    <t>A.1.2</t>
  </si>
  <si>
    <t>Exportní vzdělávání – posílení kapacit a specifických zaměření služeb podpory export</t>
  </si>
  <si>
    <t>Ministerstvo průmyslu a obchodu</t>
  </si>
  <si>
    <t>provozní náklady CI</t>
  </si>
  <si>
    <t>2017-2021</t>
  </si>
  <si>
    <r>
      <rPr>
        <b/>
        <sz val="8"/>
        <color theme="1"/>
        <rFont val="Calibri"/>
        <family val="2"/>
        <charset val="238"/>
        <scheme val="minor"/>
      </rPr>
      <t xml:space="preserve">A.2 </t>
    </r>
    <r>
      <rPr>
        <sz val="8"/>
        <color theme="1"/>
        <rFont val="Calibri"/>
        <family val="2"/>
        <charset val="238"/>
        <scheme val="minor"/>
      </rPr>
      <t xml:space="preserve">
Vznik nových firem a jejich větší úspěšnost</t>
    </r>
  </si>
  <si>
    <t>A.2.1</t>
  </si>
  <si>
    <t>Podnikavý region (PODREG) - program na podporu začínajících podnikatelů či potenciálních podnikatelských záměrů</t>
  </si>
  <si>
    <t>2017-2023</t>
  </si>
  <si>
    <t>A.2.2</t>
  </si>
  <si>
    <t>Rozvoj podnikatelského poradenství CzechInvestu</t>
  </si>
  <si>
    <r>
      <rPr>
        <b/>
        <sz val="8"/>
        <color theme="1"/>
        <rFont val="Calibri"/>
        <family val="2"/>
        <charset val="238"/>
        <scheme val="minor"/>
      </rPr>
      <t xml:space="preserve">A.3 </t>
    </r>
    <r>
      <rPr>
        <sz val="8"/>
        <color theme="1"/>
        <rFont val="Calibri"/>
        <family val="2"/>
        <charset val="238"/>
        <scheme val="minor"/>
      </rPr>
      <t xml:space="preserve">
Vyšší inovační výkonnost ekonomiky, více inovativních firem</t>
    </r>
  </si>
  <si>
    <t>A.3.1</t>
  </si>
  <si>
    <t>Podprogram programu TREND pro strukturálně postižené kraje</t>
  </si>
  <si>
    <t>příprava programu z rozpočtu MPO</t>
  </si>
  <si>
    <t>2019-2026</t>
  </si>
  <si>
    <r>
      <rPr>
        <b/>
        <sz val="8"/>
        <color theme="1"/>
        <rFont val="Calibri"/>
        <family val="2"/>
        <charset val="238"/>
        <scheme val="minor"/>
      </rPr>
      <t xml:space="preserve">B.1 </t>
    </r>
    <r>
      <rPr>
        <sz val="8"/>
        <color theme="1"/>
        <rFont val="Calibri"/>
        <family val="2"/>
        <charset val="238"/>
        <scheme val="minor"/>
      </rPr>
      <t xml:space="preserve">
Kvalitní a atraktivní podnikatelské prostředí vstřícné k investorům</t>
    </r>
  </si>
  <si>
    <t>Ano konzultace s MPO</t>
  </si>
  <si>
    <r>
      <rPr>
        <b/>
        <sz val="8"/>
        <color theme="1"/>
        <rFont val="Calibri"/>
        <family val="2"/>
        <charset val="238"/>
        <scheme val="minor"/>
      </rPr>
      <t>B.2</t>
    </r>
    <r>
      <rPr>
        <sz val="8"/>
        <color theme="1"/>
        <rFont val="Calibri"/>
        <family val="2"/>
        <charset val="238"/>
        <scheme val="minor"/>
      </rPr>
      <t xml:space="preserve"> 
Nabídka kvalitní a dostupných průmyslových / podnikatelských nemovitostí</t>
    </r>
  </si>
  <si>
    <t>B.2.1</t>
  </si>
  <si>
    <t>Zhodnocení a případná úprava podmínek programu na regeneraci a podnikatelské využití brownfieldů vč. navýšení alokace tohoto programu</t>
  </si>
  <si>
    <t>B.2.2</t>
  </si>
  <si>
    <t>Program na zajištění nabídky průmyslových ploch typu greenfield a zlepšování kvality a využitelnosti stávajících průmyslových zón</t>
  </si>
  <si>
    <t>2005-2020</t>
  </si>
  <si>
    <t>B.1.3</t>
  </si>
  <si>
    <t>Návrh komplexního projektu propojujícího v Ústeckém kraji těžbu lithia a doprovodných kovů</t>
  </si>
  <si>
    <t>2018-2025</t>
  </si>
  <si>
    <t>B.1.2</t>
  </si>
  <si>
    <t>Jessica Moravskoslezsko II</t>
  </si>
  <si>
    <t>Ministerstvo průmyslu a obchodu, Ministerstvo pro místní rozvoj</t>
  </si>
  <si>
    <t>2017-2030</t>
  </si>
  <si>
    <r>
      <rPr>
        <b/>
        <sz val="8"/>
        <color theme="1"/>
        <rFont val="Calibri"/>
        <family val="2"/>
        <charset val="238"/>
        <scheme val="minor"/>
      </rPr>
      <t xml:space="preserve">C.1 
</t>
    </r>
    <r>
      <rPr>
        <sz val="8"/>
        <color theme="1"/>
        <rFont val="Calibri"/>
        <family val="2"/>
        <charset val="238"/>
        <scheme val="minor"/>
      </rPr>
      <t>Otevřenější a relevantnější VaV</t>
    </r>
  </si>
  <si>
    <t>C.1.1</t>
  </si>
  <si>
    <t>Program zaměřený na podporu bilaterární spolupráce v aplikovaném výzkumu, včetně podpory přeshraničních projektů (Program DELTA2 – přímá návaznost na program DELTA)</t>
  </si>
  <si>
    <t>ANO - TAČR</t>
  </si>
  <si>
    <t>ANO</t>
  </si>
  <si>
    <t>C.1.2</t>
  </si>
  <si>
    <t>Program zaměřený na podporu technologického transferu, který by mohl do budoucna podporovat propojování lokálních inovativních MSP s výzkumnými organizacemi (Program GAMA2 – přímá návaznost na program GAMA)</t>
  </si>
  <si>
    <t>2017-2025</t>
  </si>
  <si>
    <t>C.1.3</t>
  </si>
  <si>
    <t>Podpora bilaterární a multilaterální spolupráce v aplikovaném výzkumu (program EPSILON)</t>
  </si>
  <si>
    <t>C.1.9</t>
  </si>
  <si>
    <t>Vytvoření Národní inovační platformy pro chemii (NIP VIII. Chemie)</t>
  </si>
  <si>
    <t>Úřadu vlády ČR - Sekce pro vědu, výzkum a inovace</t>
  </si>
  <si>
    <t>2017-2018</t>
  </si>
  <si>
    <r>
      <rPr>
        <b/>
        <sz val="8"/>
        <color theme="1"/>
        <rFont val="Calibri"/>
        <family val="2"/>
        <charset val="238"/>
        <scheme val="minor"/>
      </rPr>
      <t>C.2</t>
    </r>
    <r>
      <rPr>
        <sz val="8"/>
        <color theme="1"/>
        <rFont val="Calibri"/>
        <family val="2"/>
        <charset val="238"/>
        <scheme val="minor"/>
      </rPr>
      <t xml:space="preserve"> 
Výkonnější a atraktivnější VaV</t>
    </r>
  </si>
  <si>
    <t>C.2.1</t>
  </si>
  <si>
    <t>Program na podporu aplikovaného společenskovědního a humanitního výzkumu, experimentálního vývoje a inovací (program ÉTA)</t>
  </si>
  <si>
    <t>2018-2026</t>
  </si>
  <si>
    <t>C.2.3</t>
  </si>
  <si>
    <t>Program získávání expertů pro krajskou VaV excelenci</t>
  </si>
  <si>
    <t>Ministerstvo školství, mládeže a tělovýchovy</t>
  </si>
  <si>
    <t>ANO  - MŠTMT</t>
  </si>
  <si>
    <t>2018-2022</t>
  </si>
  <si>
    <t>C.2.4</t>
  </si>
  <si>
    <t>Zpracovat podrobnou analýzu potenciálu a reálných možností využití geotermální energie ve všech dotčených krajích</t>
  </si>
  <si>
    <t>provozní prostředky MPO</t>
  </si>
  <si>
    <t>2018-2021</t>
  </si>
  <si>
    <r>
      <rPr>
        <b/>
        <sz val="8"/>
        <rFont val="Calibri"/>
        <family val="2"/>
        <charset val="238"/>
        <scheme val="minor"/>
      </rPr>
      <t xml:space="preserve">C.2 </t>
    </r>
    <r>
      <rPr>
        <sz val="8"/>
        <rFont val="Calibri"/>
        <family val="2"/>
        <charset val="238"/>
        <scheme val="minor"/>
      </rPr>
      <t xml:space="preserve">
Výkonnější a atraktivnější VaV</t>
    </r>
  </si>
  <si>
    <t>C.2.5</t>
  </si>
  <si>
    <t>Testování autonomních silničních vozidel v reálném (nebo téměř reálném) silničním provozu města Ústí nad Labem - U "SMART" ZONE</t>
  </si>
  <si>
    <t>Ministerstvo dopravy, Ministerstvo průmyslu a obchodu</t>
  </si>
  <si>
    <t>ANO - MD ČR</t>
  </si>
  <si>
    <r>
      <rPr>
        <b/>
        <sz val="8"/>
        <color theme="1"/>
        <rFont val="Calibri"/>
        <family val="2"/>
        <charset val="238"/>
        <scheme val="minor"/>
      </rPr>
      <t xml:space="preserve">C.1 </t>
    </r>
    <r>
      <rPr>
        <sz val="8"/>
        <color theme="1"/>
        <rFont val="Calibri"/>
        <family val="2"/>
        <charset val="238"/>
        <scheme val="minor"/>
      </rPr>
      <t xml:space="preserve">
Otevřenější a relevantnější VaV</t>
    </r>
  </si>
  <si>
    <t>C.1.8</t>
  </si>
  <si>
    <t>Vzdělávání a výzkum v oblasti lázeňství a balneologie</t>
  </si>
  <si>
    <t>Ministerstvo zdravotnictví, Ministerstvo školství mládeže a tělovýchovy</t>
  </si>
  <si>
    <t>ANO - MZd</t>
  </si>
  <si>
    <r>
      <rPr>
        <b/>
        <sz val="8"/>
        <color theme="1"/>
        <rFont val="Calibri"/>
        <family val="2"/>
        <charset val="238"/>
        <scheme val="minor"/>
      </rPr>
      <t xml:space="preserve">D.1 
</t>
    </r>
    <r>
      <rPr>
        <sz val="8"/>
        <color theme="1"/>
        <rFont val="Calibri"/>
        <family val="2"/>
        <charset val="238"/>
        <scheme val="minor"/>
      </rPr>
      <t>Více lepších pracovních příležitostí (high-skilled)</t>
    </r>
  </si>
  <si>
    <t>D.1.1</t>
  </si>
  <si>
    <t>Komplexní opatření „Regionální talent management“ - zvýšení atraktivity krajů pro život obyvatel, a rozšíření nabídky perspektivních pracovních a kariérních vyhlídek pro mladé a kvalifikované odborníky</t>
  </si>
  <si>
    <t>ANO - MŠMT</t>
  </si>
  <si>
    <t>2017-2020</t>
  </si>
  <si>
    <t>D.1.3</t>
  </si>
  <si>
    <t>Cílené komplementární výzvy z Operačního programu Výzkum, vývoj a vzdělávání pro VŠ ve strukturálně postižených regionech</t>
  </si>
  <si>
    <t>2018-2023</t>
  </si>
  <si>
    <t>D.1.4</t>
  </si>
  <si>
    <t>Revize systému investičních pobídek - v případě všech okresů dotčených krajů bez ohledu na podíl nezaměstnaných osob poskytovat hmotnou podporu na vytváření pracovních míst v rozsahu 200 000 Kč/místo</t>
  </si>
  <si>
    <t>Ministerstvo práce a sociálních věcí</t>
  </si>
  <si>
    <t>2018+</t>
  </si>
  <si>
    <r>
      <rPr>
        <b/>
        <sz val="8"/>
        <color theme="1"/>
        <rFont val="Calibri"/>
        <family val="2"/>
        <charset val="238"/>
        <scheme val="minor"/>
      </rPr>
      <t xml:space="preserve">D.2 
</t>
    </r>
    <r>
      <rPr>
        <sz val="8"/>
        <color theme="1"/>
        <rFont val="Calibri"/>
        <family val="2"/>
        <charset val="238"/>
        <scheme val="minor"/>
      </rPr>
      <t>Více obyvatel lépe připravených na práci (medium-skilled)</t>
    </r>
  </si>
  <si>
    <t>D.2.1</t>
  </si>
  <si>
    <t>Komplex opatření rozvíjející kariérové poradenství a další vzdělávání v krajích</t>
  </si>
  <si>
    <t>Ministerstvo školství, mládeže a tělovýchovy; Ministerstvo práce a sociálních věcí</t>
  </si>
  <si>
    <t>MŠMT/MPSV</t>
  </si>
  <si>
    <t>D.2.2</t>
  </si>
  <si>
    <t xml:space="preserve">Program „Yes, I do“ - zlepšení komunikace v anglickém jazyce u absolventů základních a středních škol </t>
  </si>
  <si>
    <t>D.2.3</t>
  </si>
  <si>
    <t>Program zaměřený na přípravu zaměstnanců pro moderní průmyslové firmy (vzdělávání 4.0 a práce 4.0 pro průmysl 4.0)</t>
  </si>
  <si>
    <t>D.2.4</t>
  </si>
  <si>
    <t>Rozvoj predikčního systému trhu práce prostřednictvím projektu KOMPAS</t>
  </si>
  <si>
    <t>ANO - MPSV</t>
  </si>
  <si>
    <t>D.2.5</t>
  </si>
  <si>
    <t>Realizace projektů PIPS (Podpora informačních a poradenských středisek) a EFES (efektivní služby zaměstnanosti)</t>
  </si>
  <si>
    <t>D.2.6</t>
  </si>
  <si>
    <t>Intenzivní využívání NSP v činnosti ÚP ČR (zprostředkování, poradenství, rekvalifikace)</t>
  </si>
  <si>
    <t>D.2.7</t>
  </si>
  <si>
    <t>V souladu se zákonnými postupy při zadávání veřejných zakázek bude ÚP ČR při výběru dodavatelů poradenských služeb akceptovat nabídky a aktivně oslovovat řemeslné inkubátory</t>
  </si>
  <si>
    <t>D.2.8</t>
  </si>
  <si>
    <t>Intenzifikace využití zvolené rekvalifikace – cílené využívání ustanovení § 109a Zákona o zaměstnanosti</t>
  </si>
  <si>
    <t>2017+</t>
  </si>
  <si>
    <t>D.2.9</t>
  </si>
  <si>
    <t>Zpracování analýzy možnosti zavedení podpory v rekvalifikaci i v případě § 109a Zákona o zaměstnanosti</t>
  </si>
  <si>
    <t>D.2.10</t>
  </si>
  <si>
    <t>Realizace stávajících preventivních opatření v MSK a vyhodnocení jejich účinnosti na cílovou skupinu</t>
  </si>
  <si>
    <t>2016-2020</t>
  </si>
  <si>
    <t>D.2.11</t>
  </si>
  <si>
    <t>Zpracování analýzy možnosti vytvoření nových či přizpůsobení stávajících nástrojů podporujících přizpůsobení podniků a jejich zaměstnanců technologickým změnám v prostředí 4. průmyslové revoluce při zachování maximální možné míry zaměstnanosti</t>
  </si>
  <si>
    <t>D.2.12</t>
  </si>
  <si>
    <t>Analýza současného stavu v oblasti slaďování rodinného a pracovního života ve vybraných regionech, které jsou typické vyšším podílem zaměstnání v průmyslových odvětvích a s tím spojeným směnným provozem</t>
  </si>
  <si>
    <r>
      <rPr>
        <b/>
        <sz val="8"/>
        <color theme="1"/>
        <rFont val="Calibri"/>
        <family val="2"/>
        <charset val="238"/>
        <scheme val="minor"/>
      </rPr>
      <t xml:space="preserve">D.3 
</t>
    </r>
    <r>
      <rPr>
        <sz val="8"/>
        <color theme="1"/>
        <rFont val="Calibri"/>
        <family val="2"/>
        <charset val="238"/>
        <scheme val="minor"/>
      </rPr>
      <t>Více obyvatel lépe motivovaných k práci (low-skilled)</t>
    </r>
  </si>
  <si>
    <t>D.3.1</t>
  </si>
  <si>
    <t>Program „Krok za krokem na trh práce“ – rozvoj zaměstnatelnosti dlouhodobě nezaměstnaných osob</t>
  </si>
  <si>
    <t>ANO - MŠMT/MPSV</t>
  </si>
  <si>
    <t>D.3.2</t>
  </si>
  <si>
    <t>Komplexní opatření zaměřený na podporu tzv. tranzitních sociálních podniků</t>
  </si>
  <si>
    <t>D.3.3</t>
  </si>
  <si>
    <t>Zajistit plnění Usnesení vlády ČR č. 1127/2016</t>
  </si>
  <si>
    <t>2016-2018</t>
  </si>
  <si>
    <t>D.3.4</t>
  </si>
  <si>
    <t>Realizace opatření k řešení dlouhodobé nezaměstnanosti</t>
  </si>
  <si>
    <t>D.3.5</t>
  </si>
  <si>
    <t>Vzájemná spolupráce a koordinovaný přístup k dlouhodobě nezaměstnaným, zejména osobám v hmotné nouzi, v rámci útvarů ÚP ČR s cílem komplexně řešit situaci uchazečů o zaměstnání</t>
  </si>
  <si>
    <t>D.3.6</t>
  </si>
  <si>
    <t>Realizovat a průběžně vyhodnocovat příspěvek na podporu regionální mobility</t>
  </si>
  <si>
    <r>
      <rPr>
        <b/>
        <sz val="8"/>
        <color theme="1"/>
        <rFont val="Calibri"/>
        <family val="2"/>
        <charset val="238"/>
        <scheme val="minor"/>
      </rPr>
      <t xml:space="preserve">D.4 </t>
    </r>
    <r>
      <rPr>
        <sz val="8"/>
        <color theme="1"/>
        <rFont val="Calibri"/>
        <family val="2"/>
        <charset val="238"/>
        <scheme val="minor"/>
      </rPr>
      <t xml:space="preserve">
Více obyvatel lépe připravených a více motivovaných k podnikání</t>
    </r>
  </si>
  <si>
    <t>D.4.1</t>
  </si>
  <si>
    <t>Program zaměřený na rozvoj podnikavosti v počátečním vzdělávání</t>
  </si>
  <si>
    <r>
      <rPr>
        <b/>
        <sz val="8"/>
        <color theme="1"/>
        <rFont val="Calibri"/>
        <family val="2"/>
        <charset val="238"/>
        <scheme val="minor"/>
      </rPr>
      <t xml:space="preserve">E.1 </t>
    </r>
    <r>
      <rPr>
        <sz val="8"/>
        <color theme="1"/>
        <rFont val="Calibri"/>
        <family val="2"/>
        <charset val="238"/>
        <scheme val="minor"/>
      </rPr>
      <t xml:space="preserve">
Stabilizace sociální situace a snížení sociálních rozdílů</t>
    </r>
  </si>
  <si>
    <t>E.1.1</t>
  </si>
  <si>
    <t>Komplex opatření k řešení problematiky zadlužení jako jedné z příčin dlouhodobé nezaměstnanosti</t>
  </si>
  <si>
    <t>Ministertvo práce a sociálních věcí; Ministerstvo školství, mládeže a tělovýchovy; Ministerstvo financí; Ministerstvo spravedlnosti</t>
  </si>
  <si>
    <t>Ano - MŠMT, MPSV</t>
  </si>
  <si>
    <t>E.1.2</t>
  </si>
  <si>
    <t>Komplex opatření k posílení a zefektivnění  činnosti ÚP ČR ve strukturálně postižených krajích</t>
  </si>
  <si>
    <t>Ministertvo práce a sociálních věcí</t>
  </si>
  <si>
    <t>E.1.3</t>
  </si>
  <si>
    <t>Integrovaný projekt zaměřený na posílení zapojení dětí ze sociálně slabých rodin do vzdělávacího systému</t>
  </si>
  <si>
    <t>Ministertvo práce a sociálních věcí; Ministerstvo školství, mládeže a tělovýchovy.</t>
  </si>
  <si>
    <t>E.1.4</t>
  </si>
  <si>
    <t xml:space="preserve">Analýza potenciálu stříbrné ekonomiky pro rozvoj Ústeckého, Karlovarského a Moravskoslezského kraje  </t>
  </si>
  <si>
    <r>
      <rPr>
        <b/>
        <sz val="8"/>
        <color theme="1"/>
        <rFont val="Calibri"/>
        <family val="2"/>
        <charset val="238"/>
        <scheme val="minor"/>
      </rPr>
      <t xml:space="preserve">E.3 </t>
    </r>
    <r>
      <rPr>
        <sz val="8"/>
        <color theme="1"/>
        <rFont val="Calibri"/>
        <family val="2"/>
        <charset val="238"/>
        <scheme val="minor"/>
      </rPr>
      <t xml:space="preserve">
Zvýšení atraktivity bydlení (a zajištění kvalitní občanské vybavenosti a atraktivní nabídky služeb)</t>
    </r>
  </si>
  <si>
    <t>E.3.1</t>
  </si>
  <si>
    <t>Integrovaný projekt zaměřený na řešení problematiky bydlení jako základního faktoru stabilizace rodin a jednotlivců</t>
  </si>
  <si>
    <t>Ministertvo práce a sociálních věcí; Ministerstvo pro místní rozvoj</t>
  </si>
  <si>
    <r>
      <t xml:space="preserve">E.4 
</t>
    </r>
    <r>
      <rPr>
        <sz val="8"/>
        <color theme="1"/>
        <rFont val="Calibri"/>
        <family val="2"/>
        <charset val="238"/>
        <scheme val="minor"/>
      </rPr>
      <t>Zvýšení patriotismu a aktivního životního stylu</t>
    </r>
  </si>
  <si>
    <t>E.4.1</t>
  </si>
  <si>
    <t>Úkol: Připravit regionální programy na podporu dalšího rozvoje již existujících místních kulturních institucí (muzea, divadla, orchestry, kulturní festivaly apod.) a na podporu vzniku nových kulturních institucí a aktivit ve všech třech krajích.</t>
  </si>
  <si>
    <t>Ministerstvo kultury</t>
  </si>
  <si>
    <r>
      <rPr>
        <b/>
        <sz val="8"/>
        <color theme="1"/>
        <rFont val="Calibri"/>
        <family val="2"/>
        <charset val="238"/>
        <scheme val="minor"/>
      </rPr>
      <t xml:space="preserve">E.2 </t>
    </r>
    <r>
      <rPr>
        <sz val="8"/>
        <color theme="1"/>
        <rFont val="Calibri"/>
        <family val="2"/>
        <charset val="238"/>
        <scheme val="minor"/>
      </rPr>
      <t xml:space="preserve">
Zvýšení bezpečnosti a pocitu bezpečí</t>
    </r>
  </si>
  <si>
    <t>E.2.1</t>
  </si>
  <si>
    <t>Rozvoj zdravotnické infrastruktury - Ústí nad Labem</t>
  </si>
  <si>
    <t>Ministerstvo zdravotnictví</t>
  </si>
  <si>
    <t>E.2.3</t>
  </si>
  <si>
    <t>Rozvoj zdravotnické infrastruktury - Karlovy Vary</t>
  </si>
  <si>
    <r>
      <rPr>
        <b/>
        <sz val="8"/>
        <color theme="1"/>
        <rFont val="Calibri"/>
        <family val="2"/>
        <charset val="238"/>
        <scheme val="minor"/>
      </rPr>
      <t>F.1</t>
    </r>
    <r>
      <rPr>
        <sz val="8"/>
        <color theme="1"/>
        <rFont val="Calibri"/>
        <family val="2"/>
        <charset val="238"/>
        <scheme val="minor"/>
      </rPr>
      <t xml:space="preserve"> 
Revitalizovat a regenerovat území silně zasažené těžební a průmyslovou činností</t>
    </r>
  </si>
  <si>
    <t>F.1.1</t>
  </si>
  <si>
    <t xml:space="preserve">Akcelerace programu na řešení sanace ekologických škod – závazky vyplývající z privatizačních smluv (kompetence MF ČR)
</t>
  </si>
  <si>
    <t>Ministerstvo financí</t>
  </si>
  <si>
    <t>F.1.2</t>
  </si>
  <si>
    <t xml:space="preserve">Přenastavení a posílení programu na sanaci ekologických škod financovaného z úrovně OP ŽP určeného pro města a obce – závazky nad rámec privatizačních smluv (kompetence MŽP)
</t>
  </si>
  <si>
    <t>Ministerstvo životního prostředí</t>
  </si>
  <si>
    <t>F.1.3</t>
  </si>
  <si>
    <t>Připravit návrh programu revitalizace / resocializace již dříve rekultivovaných ploch a území po těžbě</t>
  </si>
  <si>
    <t xml:space="preserve">Ministerstvo průmyslu a obchodu, Ministerstvo pro místní rozvoj, Ministerstvo životního prostředí,
Ministerstvo financí
</t>
  </si>
  <si>
    <t>2019-2025</t>
  </si>
  <si>
    <t>F.1.4</t>
  </si>
  <si>
    <t>Analyzovat existující programy v oblasti ŽP a stávající opatření na ochranu ŽP</t>
  </si>
  <si>
    <t>2017-2019+</t>
  </si>
  <si>
    <t>F.1.8</t>
  </si>
  <si>
    <t>Analýza potenciálu a reálných možností využití přečerpávacích elektráren na území strukturálně postižených krajů</t>
  </si>
  <si>
    <r>
      <rPr>
        <b/>
        <sz val="8"/>
        <color theme="1"/>
        <rFont val="Calibri"/>
        <family val="2"/>
        <charset val="238"/>
        <scheme val="minor"/>
      </rPr>
      <t xml:space="preserve">F.2 
</t>
    </r>
    <r>
      <rPr>
        <sz val="8"/>
        <color theme="1"/>
        <rFont val="Calibri"/>
        <family val="2"/>
        <charset val="238"/>
        <scheme val="minor"/>
      </rPr>
      <t>Regenerovat rozvojová, deprivovaná nebo periferní území v sídlech s vysokou koncentrací obyvatel</t>
    </r>
  </si>
  <si>
    <t>F.2.1</t>
  </si>
  <si>
    <t>Zhodnocení a případná úprava podmínek programu Demolice v sociálně vyloučených lokalitách vč. navýšení alokace tohoto programu</t>
  </si>
  <si>
    <t>Ministerstvo pro místní rozvoj</t>
  </si>
  <si>
    <t>F.2.2</t>
  </si>
  <si>
    <t>Vznik dotačního titulu zaměřeného na regeneraci brownfieldů v intravilánech obcí pro další nepodnikatelské využití revitalizovaných ploch</t>
  </si>
  <si>
    <t>2019-2021</t>
  </si>
  <si>
    <r>
      <rPr>
        <b/>
        <sz val="8"/>
        <color theme="1"/>
        <rFont val="Calibri"/>
        <family val="2"/>
        <charset val="238"/>
        <scheme val="minor"/>
      </rPr>
      <t xml:space="preserve">F.1 </t>
    </r>
    <r>
      <rPr>
        <sz val="8"/>
        <color theme="1"/>
        <rFont val="Calibri"/>
        <family val="2"/>
        <charset val="238"/>
        <scheme val="minor"/>
      </rPr>
      <t xml:space="preserve">
Revitalizovat a regenerovat území silně zasažené těžební a průmyslovou činností</t>
    </r>
  </si>
  <si>
    <t>F.1.5</t>
  </si>
  <si>
    <t>Akcelerace a urychlení čerpání alokace programu na řešení ekologických škod dle Usnesení vlády ČR č. 50/2002 Sb. na území Ústeckého a Karlovarského kraje</t>
  </si>
  <si>
    <t>Ministerstvo financí, Ministerstvo průmyslu a obchodu</t>
  </si>
  <si>
    <t>2017 a 2018 částky dány usnesením 50/2002 - jsou ovšem v rozpočtech</t>
  </si>
  <si>
    <t>F.1.6</t>
  </si>
  <si>
    <t>Program Revitalizace Krušných hor (Ústecký i Karlovarský kraj)</t>
  </si>
  <si>
    <t>Ministerstvo zemědělství, Ministerstvo životního prostředí</t>
  </si>
  <si>
    <t>NE</t>
  </si>
  <si>
    <t>celá realizace cca 4,1 mld. na další roky pak zbývá 3,4 mld.Kč</t>
  </si>
  <si>
    <r>
      <t xml:space="preserve">F.2 
</t>
    </r>
    <r>
      <rPr>
        <sz val="8"/>
        <color theme="1"/>
        <rFont val="Calibri"/>
        <family val="2"/>
        <charset val="238"/>
        <scheme val="minor"/>
      </rPr>
      <t>Regenerovat rozvojová, deprivovaná nebo periferní území v sídlech s vysokou koncentrací obyvatel</t>
    </r>
  </si>
  <si>
    <t>F.2.3</t>
  </si>
  <si>
    <t>Integrovaný Projekt celkové úpravy a využití prostor východního nádraží v Děčíně a budovy rakouské dráhy v jeho rámci</t>
  </si>
  <si>
    <t>Ministerstvo dopravy; Ministerstvo životního prostředí</t>
  </si>
  <si>
    <t>F.2.4</t>
  </si>
  <si>
    <t>Analýza rozvojových příležitostí a výsledů dosavadních rozvojových projektů města Terezín“</t>
  </si>
  <si>
    <t>F.1.7</t>
  </si>
  <si>
    <t>Akcelerace a urychlení čerpání alokace programu na řešení ekologických škod dle Usnesení vlády ČR č. 592/2002 Sb. na území Moravskoslezského kraje</t>
  </si>
  <si>
    <r>
      <rPr>
        <b/>
        <sz val="8"/>
        <color theme="1"/>
        <rFont val="Calibri"/>
        <family val="2"/>
        <charset val="238"/>
        <scheme val="minor"/>
      </rPr>
      <t xml:space="preserve">G.1 
</t>
    </r>
    <r>
      <rPr>
        <sz val="8"/>
        <color theme="1"/>
        <rFont val="Calibri"/>
        <family val="2"/>
        <charset val="238"/>
        <scheme val="minor"/>
      </rPr>
      <t>Dopravně propojit území tam, kde dochází k signifikantní bariéře pro rozvoj a růst</t>
    </r>
  </si>
  <si>
    <t>G.1.1</t>
  </si>
  <si>
    <t>Komplex opatření k dobudování významných dopravních úseků – dálnic a silnic I. třídy</t>
  </si>
  <si>
    <t>Ministerstvo dopravy</t>
  </si>
  <si>
    <t>ANO - MD</t>
  </si>
  <si>
    <t>G.1.2</t>
  </si>
  <si>
    <t>Komplex opatření k výstavbě a modernizaci významných dopravních úseků silnic II. a III. Třídy</t>
  </si>
  <si>
    <t>2019+ každý rok 500 dle trvání programu jak uvést…</t>
  </si>
  <si>
    <t>G.1.3</t>
  </si>
  <si>
    <t>Komplex opatření ke zkapacitnění a modernizaci železničních tratí</t>
  </si>
  <si>
    <t>2017-2035</t>
  </si>
  <si>
    <t>2019+ 112 mld. Kč pro dané regiony. Celkem pro celou ČR je to 500 mld.Kč</t>
  </si>
  <si>
    <r>
      <t xml:space="preserve">G.1 
</t>
    </r>
    <r>
      <rPr>
        <sz val="8"/>
        <color theme="1"/>
        <rFont val="Calibri"/>
        <family val="2"/>
        <charset val="238"/>
        <scheme val="minor"/>
      </rPr>
      <t>Dopravně propojit území tam, kde dochází k signifikantní bariéře pro rozvoj a růst</t>
    </r>
  </si>
  <si>
    <t>G.1.4</t>
  </si>
  <si>
    <t>Komplexní opatření k rozvoji vodní dopravy – plavební stupeň Děčín</t>
  </si>
  <si>
    <t>Ministerstvo dopravy, Ministerstvo životního prostředí</t>
  </si>
  <si>
    <t>G.1.5</t>
  </si>
  <si>
    <t xml:space="preserve">Prodloužení a rozšíření vzletové a přistávací dráhy mezinárodního veřejného civilního letiště Karlovy Vary </t>
  </si>
  <si>
    <t>Ministerstvo dopravy, Ministerstvo životního prostředí, Ministerstvo zemědělství</t>
  </si>
  <si>
    <t>Čeká se na výsledky jednání vedených MMR.</t>
  </si>
  <si>
    <t>2019-2022</t>
  </si>
  <si>
    <t>G.1.7</t>
  </si>
  <si>
    <t>Oderská vodní cesta, úsek Kędzierzyn-Koźle – Ostrava, Mošnov;  víceúčelový vodní koridor</t>
  </si>
  <si>
    <t>Ministerstvo dopravy, Ministerstvo životního prostředí, Ministerstvo zemědělství, Ministerstvo zahraničních věcí</t>
  </si>
  <si>
    <t>2017-2050</t>
  </si>
  <si>
    <t>čekám na informace  z MPSV zda jde o již rozpočtované zdroje, nebo nově nárokované</t>
  </si>
  <si>
    <t>Poznámky</t>
  </si>
  <si>
    <t>Zvýšené nároky ministerstev 2017 (mil.Kč)</t>
  </si>
  <si>
    <t>Zvýšené nároky ministerstev 2018 (mil.Kč)</t>
  </si>
  <si>
    <t>Zvýšené nároky ministerstev</t>
  </si>
  <si>
    <t>Privatizační účet</t>
  </si>
  <si>
    <t>Privatizační účet  2017 (v mil.Kč)</t>
  </si>
  <si>
    <t>Privatizační účet  2018 (v mil.Kč)</t>
  </si>
  <si>
    <t>Privatizační účet  2019+ (v mil.Kč)</t>
  </si>
  <si>
    <t>Zvýšené nároky ministerstev 2019 + (mil.Kč)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</si>
</sst>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3" fontId="1" fillId="0" borderId="0" xfId="0" applyNumberFormat="1" applyFont="1" applyAlignment="1">
      <alignment wrapText="1"/>
    </xf>
    <xf numFmtId="3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3" fontId="1" fillId="0" borderId="0" xfId="0" applyNumberFormat="1" applyFont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wrapText="1"/>
    </xf>
    <xf numFmtId="164" fontId="5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164" fontId="4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3" fontId="6" fillId="0" borderId="1" xfId="0" applyNumberFormat="1" applyFont="1" applyBorder="1"/>
    <xf numFmtId="164" fontId="1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1" fillId="0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/>
    <xf numFmtId="16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7"/>
  <sheetViews>
    <sheetView tabSelected="1" view="pageBreakPreview" topLeftCell="B1" zoomScale="90" zoomScaleNormal="100" zoomScaleSheetLayoutView="90" workbookViewId="0">
      <pane xSplit="7" ySplit="9" topLeftCell="I10" activePane="bottomRight" state="frozen"/>
      <selection activeCell="B1" sqref="B1"/>
      <selection pane="topRight" activeCell="H1" sqref="H1"/>
      <selection pane="bottomLeft" activeCell="B10" sqref="B10"/>
      <selection pane="bottomRight" activeCell="V1" sqref="V1:AH1048576"/>
    </sheetView>
  </sheetViews>
  <sheetFormatPr defaultRowHeight="11.25"/>
  <cols>
    <col min="1" max="1" width="25.42578125" style="1" customWidth="1"/>
    <col min="2" max="2" width="8.7109375" style="1" customWidth="1"/>
    <col min="3" max="3" width="28.28515625" style="1" customWidth="1"/>
    <col min="4" max="4" width="14.42578125" style="2" customWidth="1"/>
    <col min="5" max="5" width="13.140625" style="2" bestFit="1" customWidth="1"/>
    <col min="6" max="6" width="8.140625" style="2" bestFit="1" customWidth="1"/>
    <col min="7" max="7" width="8.140625" style="2" customWidth="1"/>
    <col min="8" max="11" width="9.140625" style="5"/>
    <col min="12" max="12" width="10" style="5" customWidth="1"/>
    <col min="13" max="13" width="10.140625" style="77" customWidth="1"/>
    <col min="14" max="15" width="10.7109375" style="5" customWidth="1"/>
    <col min="16" max="17" width="9.140625" style="5"/>
    <col min="18" max="19" width="10.28515625" style="12" customWidth="1"/>
    <col min="20" max="20" width="9.140625" style="12"/>
    <col min="21" max="21" width="27" style="2" customWidth="1"/>
    <col min="22" max="22" width="0" style="1" hidden="1" customWidth="1"/>
    <col min="23" max="25" width="0" style="9" hidden="1" customWidth="1"/>
    <col min="26" max="34" width="0" style="1" hidden="1" customWidth="1"/>
    <col min="35" max="16384" width="9.140625" style="1"/>
  </cols>
  <sheetData>
    <row r="1" spans="1:34" ht="45">
      <c r="E1" s="3"/>
      <c r="F1" s="3" t="s">
        <v>0</v>
      </c>
      <c r="G1" s="4" t="s">
        <v>261</v>
      </c>
      <c r="H1" s="3" t="s">
        <v>2</v>
      </c>
      <c r="I1" s="3" t="s">
        <v>3</v>
      </c>
      <c r="J1" s="3" t="s">
        <v>262</v>
      </c>
      <c r="K1" s="3" t="s">
        <v>4</v>
      </c>
      <c r="L1" s="5" t="s">
        <v>5</v>
      </c>
      <c r="M1" s="6" t="s">
        <v>6</v>
      </c>
      <c r="N1" s="5" t="s">
        <v>7</v>
      </c>
      <c r="O1" s="7" t="s">
        <v>8</v>
      </c>
      <c r="P1" s="7" t="s">
        <v>9</v>
      </c>
      <c r="Q1" s="5" t="s">
        <v>10</v>
      </c>
      <c r="R1" s="8" t="s">
        <v>11</v>
      </c>
      <c r="S1" s="95"/>
      <c r="W1" s="1"/>
    </row>
    <row r="2" spans="1:34">
      <c r="E2" s="92">
        <v>2017</v>
      </c>
      <c r="F2" s="10">
        <f>SUM(G2:R2)</f>
        <v>6622.3880000000008</v>
      </c>
      <c r="G2" s="11">
        <f t="shared" ref="G2:I3" si="0">X10</f>
        <v>270</v>
      </c>
      <c r="H2" s="11">
        <f t="shared" si="0"/>
        <v>171</v>
      </c>
      <c r="I2" s="11">
        <f t="shared" si="0"/>
        <v>301.55</v>
      </c>
      <c r="J2" s="11">
        <f>J65</f>
        <v>400</v>
      </c>
      <c r="K2" s="11">
        <f t="shared" ref="K2:R2" si="1">AA10</f>
        <v>0</v>
      </c>
      <c r="L2" s="11">
        <f t="shared" si="1"/>
        <v>100</v>
      </c>
      <c r="M2" s="11">
        <f t="shared" si="1"/>
        <v>2</v>
      </c>
      <c r="N2" s="11">
        <f t="shared" si="1"/>
        <v>100</v>
      </c>
      <c r="O2" s="11">
        <f t="shared" si="1"/>
        <v>11.488</v>
      </c>
      <c r="P2" s="11">
        <f t="shared" si="1"/>
        <v>16</v>
      </c>
      <c r="Q2" s="11">
        <f t="shared" si="1"/>
        <v>5230</v>
      </c>
      <c r="R2" s="11">
        <f t="shared" si="1"/>
        <v>20.350000000000001</v>
      </c>
      <c r="S2" s="94"/>
      <c r="W2" s="1"/>
    </row>
    <row r="3" spans="1:34">
      <c r="E3" s="92">
        <v>2018</v>
      </c>
      <c r="F3" s="10">
        <f>SUM(G3:R3)</f>
        <v>11769.988000000001</v>
      </c>
      <c r="G3" s="11">
        <f t="shared" si="0"/>
        <v>2393.6</v>
      </c>
      <c r="H3" s="11">
        <f t="shared" si="0"/>
        <v>1405</v>
      </c>
      <c r="I3" s="11">
        <f t="shared" si="0"/>
        <v>328.25</v>
      </c>
      <c r="J3" s="11">
        <f>O65</f>
        <v>800</v>
      </c>
      <c r="K3" s="11">
        <f t="shared" ref="K3:P3" si="2">AA11</f>
        <v>44.3</v>
      </c>
      <c r="L3" s="11">
        <f t="shared" si="2"/>
        <v>0</v>
      </c>
      <c r="M3" s="11">
        <f t="shared" si="2"/>
        <v>7</v>
      </c>
      <c r="N3" s="11">
        <f t="shared" si="2"/>
        <v>100</v>
      </c>
      <c r="O3" s="11">
        <f t="shared" si="2"/>
        <v>11.488</v>
      </c>
      <c r="P3" s="11">
        <f t="shared" si="2"/>
        <v>6625</v>
      </c>
      <c r="Q3" s="12"/>
      <c r="R3" s="11">
        <f>AH11</f>
        <v>55.35</v>
      </c>
      <c r="S3" s="94"/>
      <c r="W3" s="1"/>
    </row>
    <row r="4" spans="1:34">
      <c r="E4" s="92" t="s">
        <v>12</v>
      </c>
      <c r="F4" s="10">
        <f>SUM(G4:R4)</f>
        <v>25629</v>
      </c>
      <c r="G4" s="11">
        <f>X12</f>
        <v>17592</v>
      </c>
      <c r="H4" s="11">
        <f>Y12</f>
        <v>6837</v>
      </c>
      <c r="I4" s="10"/>
      <c r="J4" s="10">
        <f>S65</f>
        <v>1200</v>
      </c>
      <c r="K4" s="10"/>
      <c r="M4" s="13"/>
      <c r="O4" s="14"/>
      <c r="P4" s="14"/>
      <c r="Q4" s="12"/>
      <c r="R4" s="15"/>
      <c r="S4" s="96"/>
      <c r="W4" s="1"/>
    </row>
    <row r="5" spans="1:34">
      <c r="E5" s="16"/>
      <c r="F5" s="16">
        <f>F2+F3+F4</f>
        <v>44021.376000000004</v>
      </c>
      <c r="G5" s="16"/>
      <c r="H5" s="17"/>
      <c r="I5" s="16"/>
      <c r="J5" s="16"/>
      <c r="K5" s="16"/>
      <c r="L5" s="16"/>
      <c r="M5" s="16"/>
      <c r="N5" s="18"/>
      <c r="O5" s="18"/>
      <c r="P5" s="19"/>
      <c r="Q5" s="19"/>
      <c r="R5" s="20"/>
      <c r="S5" s="20"/>
      <c r="T5" s="20"/>
      <c r="W5" s="1"/>
    </row>
    <row r="8" spans="1:34">
      <c r="E8" s="21" t="s">
        <v>13</v>
      </c>
      <c r="F8" s="21" t="s">
        <v>14</v>
      </c>
      <c r="G8" s="22">
        <f t="shared" ref="G8:S8" si="3">SUM(G10:G76)</f>
        <v>5731.55</v>
      </c>
      <c r="H8" s="22">
        <f t="shared" si="3"/>
        <v>49.838000000000001</v>
      </c>
      <c r="I8" s="22">
        <f t="shared" si="3"/>
        <v>270</v>
      </c>
      <c r="J8" s="22">
        <f t="shared" si="3"/>
        <v>400</v>
      </c>
      <c r="K8" s="22">
        <f t="shared" si="3"/>
        <v>171</v>
      </c>
      <c r="L8" s="22">
        <f t="shared" si="3"/>
        <v>428.25</v>
      </c>
      <c r="M8" s="22">
        <f t="shared" si="3"/>
        <v>6743.1379999999999</v>
      </c>
      <c r="N8" s="22">
        <f t="shared" si="3"/>
        <v>2393.6</v>
      </c>
      <c r="O8" s="22">
        <f t="shared" si="3"/>
        <v>800</v>
      </c>
      <c r="P8" s="22">
        <f t="shared" si="3"/>
        <v>1405</v>
      </c>
      <c r="Q8" s="22">
        <f t="shared" si="3"/>
        <v>6837</v>
      </c>
      <c r="R8" s="22">
        <f t="shared" si="3"/>
        <v>17592</v>
      </c>
      <c r="S8" s="22">
        <f t="shared" si="3"/>
        <v>1200</v>
      </c>
      <c r="T8" s="22"/>
      <c r="V8" s="88">
        <f>G8+H8+I8+K8+L8+M8+N8+P8+Q8+R8+J8+O8+S8</f>
        <v>44021.376000000004</v>
      </c>
      <c r="W8" s="87"/>
      <c r="X8" s="23">
        <f>X10+X11+X12+Y10+Y11+Y12+Z10+Z11+AA10+AA11+AB10+AC10+AC11+AD10+AD11+AE10+AE11+AF10+AF11+AG10+AG11+AH10+AH11</f>
        <v>41621.375999999997</v>
      </c>
      <c r="Y8" s="23">
        <f>V8-X8</f>
        <v>2400.0000000000073</v>
      </c>
      <c r="Z8" s="9"/>
    </row>
    <row r="9" spans="1:34" ht="69.75" customHeight="1">
      <c r="A9" s="99" t="s">
        <v>15</v>
      </c>
      <c r="B9" s="99"/>
      <c r="C9" s="99"/>
      <c r="D9" s="24" t="s">
        <v>16</v>
      </c>
      <c r="E9" s="24" t="s">
        <v>17</v>
      </c>
      <c r="F9" s="24" t="s">
        <v>18</v>
      </c>
      <c r="G9" s="25" t="s">
        <v>19</v>
      </c>
      <c r="H9" s="25" t="s">
        <v>20</v>
      </c>
      <c r="I9" s="25" t="s">
        <v>259</v>
      </c>
      <c r="J9" s="25" t="s">
        <v>263</v>
      </c>
      <c r="K9" s="25" t="s">
        <v>21</v>
      </c>
      <c r="L9" s="25" t="s">
        <v>22</v>
      </c>
      <c r="M9" s="26" t="s">
        <v>23</v>
      </c>
      <c r="N9" s="25" t="s">
        <v>260</v>
      </c>
      <c r="O9" s="25" t="s">
        <v>264</v>
      </c>
      <c r="P9" s="25" t="s">
        <v>24</v>
      </c>
      <c r="Q9" s="25" t="s">
        <v>25</v>
      </c>
      <c r="R9" s="25" t="s">
        <v>266</v>
      </c>
      <c r="S9" s="25" t="s">
        <v>265</v>
      </c>
      <c r="T9" s="25" t="s">
        <v>26</v>
      </c>
      <c r="U9" s="25" t="s">
        <v>258</v>
      </c>
      <c r="V9" s="30"/>
      <c r="W9" s="27" t="s">
        <v>0</v>
      </c>
      <c r="X9" s="28" t="s">
        <v>1</v>
      </c>
      <c r="Y9" s="28" t="s">
        <v>2</v>
      </c>
      <c r="Z9" s="29" t="s">
        <v>3</v>
      </c>
      <c r="AA9" s="27" t="s">
        <v>4</v>
      </c>
      <c r="AB9" s="30" t="s">
        <v>27</v>
      </c>
      <c r="AC9" s="27" t="s">
        <v>6</v>
      </c>
      <c r="AD9" s="30" t="s">
        <v>28</v>
      </c>
      <c r="AE9" s="27" t="s">
        <v>8</v>
      </c>
      <c r="AF9" s="27" t="s">
        <v>9</v>
      </c>
      <c r="AG9" s="30" t="s">
        <v>29</v>
      </c>
      <c r="AH9" s="27" t="s">
        <v>11</v>
      </c>
    </row>
    <row r="10" spans="1:34" ht="56.25">
      <c r="A10" s="97" t="s">
        <v>30</v>
      </c>
      <c r="B10" s="31" t="s">
        <v>31</v>
      </c>
      <c r="C10" s="32" t="s">
        <v>32</v>
      </c>
      <c r="D10" s="32" t="s">
        <v>33</v>
      </c>
      <c r="E10" s="33" t="s">
        <v>34</v>
      </c>
      <c r="F10" s="33"/>
      <c r="G10" s="33"/>
      <c r="H10" s="34"/>
      <c r="I10" s="34">
        <v>200</v>
      </c>
      <c r="J10" s="34"/>
      <c r="K10" s="34"/>
      <c r="L10" s="34"/>
      <c r="M10" s="35"/>
      <c r="N10" s="34"/>
      <c r="O10" s="34"/>
      <c r="P10" s="36">
        <v>400</v>
      </c>
      <c r="Q10" s="36">
        <v>1600</v>
      </c>
      <c r="R10" s="37"/>
      <c r="S10" s="37"/>
      <c r="T10" s="37" t="s">
        <v>35</v>
      </c>
      <c r="V10" s="90">
        <v>2017</v>
      </c>
      <c r="W10" s="38">
        <f>SUM(X10:AH10)</f>
        <v>6222.3880000000008</v>
      </c>
      <c r="X10" s="39">
        <f>I10+I12+I18+I26+I48+I50+I65</f>
        <v>270</v>
      </c>
      <c r="Y10" s="39">
        <f>K35</f>
        <v>171</v>
      </c>
      <c r="Z10" s="39">
        <f>G66</f>
        <v>301.55</v>
      </c>
      <c r="AA10" s="40">
        <f>H15</f>
        <v>0</v>
      </c>
      <c r="AB10" s="40">
        <f>G15</f>
        <v>100</v>
      </c>
      <c r="AC10" s="40">
        <f>H67</f>
        <v>2</v>
      </c>
      <c r="AD10" s="40">
        <f>G63</f>
        <v>100</v>
      </c>
      <c r="AE10" s="40">
        <f>H36</f>
        <v>11.488</v>
      </c>
      <c r="AF10" s="40">
        <f>H70+H72+H73</f>
        <v>16</v>
      </c>
      <c r="AG10" s="40">
        <f>G70+G73</f>
        <v>5230</v>
      </c>
      <c r="AH10" s="40">
        <f>H24+H27</f>
        <v>20.350000000000001</v>
      </c>
    </row>
    <row r="11" spans="1:34" ht="33.75">
      <c r="A11" s="97"/>
      <c r="B11" s="31" t="s">
        <v>36</v>
      </c>
      <c r="C11" s="32" t="s">
        <v>37</v>
      </c>
      <c r="D11" s="32" t="s">
        <v>38</v>
      </c>
      <c r="E11" s="33" t="s">
        <v>34</v>
      </c>
      <c r="F11" s="33"/>
      <c r="G11" s="33"/>
      <c r="H11" s="34" t="s">
        <v>39</v>
      </c>
      <c r="I11" s="34"/>
      <c r="J11" s="34"/>
      <c r="K11" s="34"/>
      <c r="L11" s="34"/>
      <c r="M11" s="35">
        <v>3.1</v>
      </c>
      <c r="N11" s="34"/>
      <c r="O11" s="34"/>
      <c r="P11" s="34">
        <v>3</v>
      </c>
      <c r="Q11" s="34">
        <v>7</v>
      </c>
      <c r="R11" s="37"/>
      <c r="S11" s="37"/>
      <c r="T11" s="37" t="s">
        <v>40</v>
      </c>
      <c r="V11" s="90">
        <v>2018</v>
      </c>
      <c r="W11" s="38">
        <f t="shared" ref="W11:W12" si="4">SUM(X11:AH11)</f>
        <v>10969.988000000001</v>
      </c>
      <c r="X11" s="39">
        <f>N12+N15+N16+N26+N42+N48+N50+N53+N54+N56+N57+N65+N71</f>
        <v>2393.6</v>
      </c>
      <c r="Y11" s="39">
        <f>P10+P11+P13+P35+P37+P43+P44+P51+P54</f>
        <v>1405</v>
      </c>
      <c r="Z11" s="39">
        <f>L66</f>
        <v>328.25</v>
      </c>
      <c r="AA11" s="40">
        <f>M11+M13+M25+M62</f>
        <v>44.3</v>
      </c>
      <c r="AB11" s="40"/>
      <c r="AC11" s="40">
        <f>M63+M67</f>
        <v>7</v>
      </c>
      <c r="AD11" s="40">
        <f>L63</f>
        <v>100</v>
      </c>
      <c r="AE11" s="40">
        <f>M36</f>
        <v>11.488</v>
      </c>
      <c r="AF11" s="40">
        <f>M70+M72</f>
        <v>6625</v>
      </c>
      <c r="AG11" s="40"/>
      <c r="AH11" s="40">
        <f>M24+M27</f>
        <v>55.35</v>
      </c>
    </row>
    <row r="12" spans="1:34" ht="56.25">
      <c r="A12" s="97" t="s">
        <v>41</v>
      </c>
      <c r="B12" s="31" t="s">
        <v>42</v>
      </c>
      <c r="C12" s="32" t="s">
        <v>43</v>
      </c>
      <c r="D12" s="32" t="s">
        <v>33</v>
      </c>
      <c r="E12" s="33" t="s">
        <v>34</v>
      </c>
      <c r="F12" s="33"/>
      <c r="G12" s="33"/>
      <c r="H12" s="34"/>
      <c r="I12" s="36">
        <v>3</v>
      </c>
      <c r="J12" s="36"/>
      <c r="K12" s="34"/>
      <c r="L12" s="34"/>
      <c r="M12" s="35"/>
      <c r="N12" s="36">
        <v>25</v>
      </c>
      <c r="O12" s="36"/>
      <c r="P12" s="34"/>
      <c r="Q12" s="34"/>
      <c r="R12" s="41">
        <v>125</v>
      </c>
      <c r="S12" s="41"/>
      <c r="T12" s="41" t="s">
        <v>44</v>
      </c>
      <c r="V12" s="91" t="s">
        <v>12</v>
      </c>
      <c r="W12" s="38">
        <f t="shared" si="4"/>
        <v>24429</v>
      </c>
      <c r="X12" s="42">
        <f>R12+R14+R15+R25+R27+R52+R56+R57+R59+R60+R62+R63+R64+R65+R67+R71+R74+R69</f>
        <v>17592</v>
      </c>
      <c r="Y12" s="39">
        <f>Q10+Q11+Q13+Q14+Q24+Q34+Q35+Q38+Q43+Q44+Q52+Q59</f>
        <v>6837</v>
      </c>
      <c r="Z12" s="39"/>
      <c r="AA12" s="40"/>
      <c r="AB12" s="40"/>
      <c r="AC12" s="40"/>
      <c r="AD12" s="40"/>
      <c r="AE12" s="40"/>
      <c r="AF12" s="40"/>
      <c r="AG12" s="40"/>
      <c r="AH12" s="40"/>
    </row>
    <row r="13" spans="1:34" ht="33.75">
      <c r="A13" s="97"/>
      <c r="B13" s="31" t="s">
        <v>45</v>
      </c>
      <c r="C13" s="32" t="s">
        <v>46</v>
      </c>
      <c r="D13" s="32" t="s">
        <v>38</v>
      </c>
      <c r="E13" s="33" t="s">
        <v>34</v>
      </c>
      <c r="F13" s="33"/>
      <c r="G13" s="33"/>
      <c r="H13" s="34" t="s">
        <v>39</v>
      </c>
      <c r="I13" s="34"/>
      <c r="J13" s="34"/>
      <c r="K13" s="34"/>
      <c r="L13" s="34"/>
      <c r="M13" s="35">
        <v>6.2</v>
      </c>
      <c r="N13" s="34"/>
      <c r="O13" s="34"/>
      <c r="P13" s="34">
        <v>6</v>
      </c>
      <c r="Q13" s="34">
        <v>15</v>
      </c>
      <c r="R13" s="37"/>
      <c r="S13" s="37"/>
      <c r="T13" s="37" t="s">
        <v>40</v>
      </c>
      <c r="V13" s="2"/>
      <c r="W13" s="43">
        <f>W10+W11+W12</f>
        <v>41621.376000000004</v>
      </c>
      <c r="X13" s="44"/>
      <c r="Y13" s="44"/>
      <c r="Z13" s="44"/>
      <c r="AA13" s="43"/>
      <c r="AB13" s="43"/>
      <c r="AC13" s="43"/>
      <c r="AD13" s="43"/>
      <c r="AE13" s="43"/>
      <c r="AF13" s="43"/>
      <c r="AG13" s="43"/>
      <c r="AH13" s="43"/>
    </row>
    <row r="14" spans="1:34" ht="45">
      <c r="A14" s="31" t="s">
        <v>47</v>
      </c>
      <c r="B14" s="31" t="s">
        <v>48</v>
      </c>
      <c r="C14" s="32" t="s">
        <v>49</v>
      </c>
      <c r="D14" s="32" t="s">
        <v>38</v>
      </c>
      <c r="E14" s="33" t="s">
        <v>34</v>
      </c>
      <c r="F14" s="33"/>
      <c r="G14" s="33"/>
      <c r="H14" s="34" t="s">
        <v>50</v>
      </c>
      <c r="I14" s="34"/>
      <c r="J14" s="34"/>
      <c r="K14" s="34"/>
      <c r="L14" s="34"/>
      <c r="M14" s="35" t="s">
        <v>50</v>
      </c>
      <c r="N14" s="34"/>
      <c r="O14" s="34"/>
      <c r="P14" s="45"/>
      <c r="Q14" s="45"/>
      <c r="R14" s="45">
        <v>1500</v>
      </c>
      <c r="S14" s="45"/>
      <c r="T14" s="37" t="s">
        <v>51</v>
      </c>
      <c r="W14" s="44"/>
      <c r="X14" s="44"/>
      <c r="Y14" s="44"/>
      <c r="Z14" s="43"/>
      <c r="AA14" s="43"/>
      <c r="AB14" s="43"/>
      <c r="AC14" s="43"/>
      <c r="AD14" s="43"/>
      <c r="AE14" s="43"/>
      <c r="AF14" s="43"/>
      <c r="AG14" s="43"/>
    </row>
    <row r="15" spans="1:34" ht="45">
      <c r="A15" s="97" t="s">
        <v>54</v>
      </c>
      <c r="B15" s="31" t="s">
        <v>55</v>
      </c>
      <c r="C15" s="32" t="s">
        <v>56</v>
      </c>
      <c r="D15" s="32" t="s">
        <v>38</v>
      </c>
      <c r="E15" s="46" t="s">
        <v>53</v>
      </c>
      <c r="F15" s="33"/>
      <c r="G15" s="33">
        <v>100</v>
      </c>
      <c r="H15" s="33"/>
      <c r="I15" s="47"/>
      <c r="J15" s="93"/>
      <c r="M15" s="33"/>
      <c r="N15" s="47">
        <v>400</v>
      </c>
      <c r="O15" s="47"/>
      <c r="P15" s="48"/>
      <c r="Q15" s="33"/>
      <c r="R15" s="47">
        <v>1500</v>
      </c>
      <c r="S15" s="47"/>
      <c r="T15" s="47" t="s">
        <v>44</v>
      </c>
      <c r="W15" s="44"/>
      <c r="X15" s="44"/>
      <c r="Y15" s="44"/>
      <c r="Z15" s="43"/>
      <c r="AA15" s="43"/>
      <c r="AB15" s="43"/>
      <c r="AC15" s="43"/>
      <c r="AD15" s="43"/>
      <c r="AE15" s="43"/>
      <c r="AF15" s="43"/>
      <c r="AG15" s="43"/>
    </row>
    <row r="16" spans="1:34" ht="45">
      <c r="A16" s="97"/>
      <c r="B16" s="31" t="s">
        <v>57</v>
      </c>
      <c r="C16" s="32" t="s">
        <v>58</v>
      </c>
      <c r="D16" s="32" t="s">
        <v>38</v>
      </c>
      <c r="E16" s="46" t="s">
        <v>53</v>
      </c>
      <c r="F16" s="33"/>
      <c r="G16" s="33"/>
      <c r="H16" s="49"/>
      <c r="I16" s="47"/>
      <c r="J16" s="47"/>
      <c r="K16" s="33"/>
      <c r="L16" s="33"/>
      <c r="M16" s="33"/>
      <c r="N16" s="33">
        <v>750</v>
      </c>
      <c r="O16" s="33"/>
      <c r="P16" s="33"/>
      <c r="Q16" s="33"/>
      <c r="R16" s="33"/>
      <c r="S16" s="33"/>
      <c r="T16" s="33" t="s">
        <v>59</v>
      </c>
      <c r="W16" s="44"/>
      <c r="X16" s="44"/>
      <c r="Y16" s="44"/>
      <c r="Z16" s="43"/>
      <c r="AA16" s="43"/>
      <c r="AB16" s="43"/>
      <c r="AC16" s="43"/>
      <c r="AD16" s="43"/>
      <c r="AE16" s="43"/>
      <c r="AF16" s="43"/>
      <c r="AG16" s="43"/>
    </row>
    <row r="17" spans="1:33" ht="33.75">
      <c r="A17" s="31"/>
      <c r="B17" s="31" t="s">
        <v>60</v>
      </c>
      <c r="C17" s="32" t="s">
        <v>61</v>
      </c>
      <c r="D17" s="32" t="s">
        <v>38</v>
      </c>
      <c r="E17" s="46"/>
      <c r="F17" s="33"/>
      <c r="G17" s="33"/>
      <c r="H17" s="33"/>
      <c r="I17" s="47"/>
      <c r="J17" s="47"/>
      <c r="K17" s="33"/>
      <c r="L17" s="33"/>
      <c r="M17" s="33"/>
      <c r="N17" s="47"/>
      <c r="O17" s="47"/>
      <c r="P17" s="33"/>
      <c r="Q17" s="33"/>
      <c r="R17" s="47"/>
      <c r="S17" s="47"/>
      <c r="T17" s="47" t="s">
        <v>62</v>
      </c>
      <c r="W17" s="44"/>
      <c r="X17" s="44"/>
      <c r="Y17" s="44"/>
      <c r="Z17" s="43"/>
      <c r="AA17" s="43"/>
      <c r="AB17" s="43"/>
      <c r="AC17" s="43"/>
      <c r="AD17" s="43"/>
      <c r="AE17" s="43"/>
      <c r="AF17" s="43"/>
      <c r="AG17" s="43"/>
    </row>
    <row r="18" spans="1:33" ht="56.25">
      <c r="A18" s="51" t="s">
        <v>52</v>
      </c>
      <c r="B18" s="31" t="s">
        <v>63</v>
      </c>
      <c r="C18" s="50" t="s">
        <v>64</v>
      </c>
      <c r="D18" s="32" t="s">
        <v>65</v>
      </c>
      <c r="E18" s="33"/>
      <c r="F18" s="33"/>
      <c r="G18" s="33"/>
      <c r="H18" s="33"/>
      <c r="I18" s="52"/>
      <c r="J18" s="52"/>
      <c r="K18" s="33"/>
      <c r="L18" s="33"/>
      <c r="M18" s="33"/>
      <c r="N18" s="47"/>
      <c r="O18" s="47"/>
      <c r="P18" s="33"/>
      <c r="Q18" s="33"/>
      <c r="R18" s="47"/>
      <c r="S18" s="47"/>
      <c r="T18" s="47" t="s">
        <v>66</v>
      </c>
      <c r="W18" s="44"/>
      <c r="X18" s="44"/>
      <c r="Y18" s="44"/>
      <c r="Z18" s="43"/>
      <c r="AA18" s="43"/>
      <c r="AB18" s="43"/>
      <c r="AC18" s="43"/>
      <c r="AD18" s="43"/>
      <c r="AE18" s="43"/>
      <c r="AF18" s="43"/>
      <c r="AG18" s="43"/>
    </row>
    <row r="19" spans="1:33" ht="67.5">
      <c r="A19" s="97" t="s">
        <v>67</v>
      </c>
      <c r="B19" s="53" t="s">
        <v>68</v>
      </c>
      <c r="C19" s="54" t="s">
        <v>69</v>
      </c>
      <c r="D19" s="54" t="s">
        <v>38</v>
      </c>
      <c r="E19" s="47" t="s">
        <v>70</v>
      </c>
      <c r="F19" s="47" t="s">
        <v>71</v>
      </c>
      <c r="G19" s="47"/>
      <c r="H19" s="33">
        <v>0</v>
      </c>
      <c r="I19" s="47"/>
      <c r="J19" s="47"/>
      <c r="K19" s="33">
        <v>0</v>
      </c>
      <c r="L19" s="33"/>
      <c r="M19" s="33">
        <v>0</v>
      </c>
      <c r="N19" s="47"/>
      <c r="O19" s="47"/>
      <c r="P19" s="33">
        <v>0</v>
      </c>
      <c r="Q19" s="33">
        <v>0</v>
      </c>
      <c r="R19" s="47"/>
      <c r="S19" s="47"/>
      <c r="T19" s="47" t="s">
        <v>62</v>
      </c>
      <c r="W19" s="44"/>
      <c r="X19" s="44"/>
      <c r="Y19" s="44"/>
      <c r="Z19" s="43"/>
      <c r="AA19" s="43"/>
      <c r="AB19" s="43"/>
      <c r="AC19" s="43"/>
      <c r="AD19" s="43"/>
      <c r="AE19" s="43"/>
      <c r="AF19" s="43"/>
      <c r="AG19" s="43"/>
    </row>
    <row r="20" spans="1:33" ht="78.75">
      <c r="A20" s="97"/>
      <c r="B20" s="53" t="s">
        <v>72</v>
      </c>
      <c r="C20" s="54" t="s">
        <v>73</v>
      </c>
      <c r="D20" s="54" t="s">
        <v>38</v>
      </c>
      <c r="E20" s="47" t="s">
        <v>70</v>
      </c>
      <c r="F20" s="47" t="s">
        <v>71</v>
      </c>
      <c r="G20" s="47"/>
      <c r="H20" s="33">
        <v>0</v>
      </c>
      <c r="I20" s="47"/>
      <c r="J20" s="47"/>
      <c r="K20" s="33">
        <v>0</v>
      </c>
      <c r="L20" s="33"/>
      <c r="M20" s="33">
        <v>0</v>
      </c>
      <c r="N20" s="47"/>
      <c r="O20" s="47"/>
      <c r="P20" s="33">
        <v>0</v>
      </c>
      <c r="Q20" s="33">
        <v>0</v>
      </c>
      <c r="R20" s="47"/>
      <c r="S20" s="47"/>
      <c r="T20" s="47" t="s">
        <v>74</v>
      </c>
      <c r="W20" s="44"/>
      <c r="X20" s="44"/>
      <c r="Y20" s="44"/>
      <c r="Z20" s="43"/>
      <c r="AA20" s="43"/>
      <c r="AB20" s="43"/>
      <c r="AC20" s="43"/>
      <c r="AD20" s="43"/>
      <c r="AE20" s="43"/>
      <c r="AF20" s="43"/>
      <c r="AG20" s="43"/>
    </row>
    <row r="21" spans="1:33" ht="33.75">
      <c r="A21" s="97"/>
      <c r="B21" s="53" t="s">
        <v>75</v>
      </c>
      <c r="C21" s="54" t="s">
        <v>76</v>
      </c>
      <c r="D21" s="54" t="s">
        <v>38</v>
      </c>
      <c r="E21" s="47" t="s">
        <v>70</v>
      </c>
      <c r="F21" s="47" t="s">
        <v>71</v>
      </c>
      <c r="G21" s="47"/>
      <c r="H21" s="33">
        <v>0</v>
      </c>
      <c r="I21" s="47"/>
      <c r="J21" s="47"/>
      <c r="K21" s="33">
        <v>0</v>
      </c>
      <c r="L21" s="33"/>
      <c r="M21" s="33">
        <v>0</v>
      </c>
      <c r="N21" s="47"/>
      <c r="O21" s="47"/>
      <c r="P21" s="33">
        <v>0</v>
      </c>
      <c r="Q21" s="33">
        <v>0</v>
      </c>
      <c r="R21" s="47"/>
      <c r="S21" s="47"/>
      <c r="T21" s="47" t="s">
        <v>74</v>
      </c>
      <c r="W21" s="44"/>
      <c r="X21" s="44"/>
      <c r="Y21" s="44"/>
      <c r="Z21" s="43"/>
      <c r="AA21" s="43"/>
      <c r="AB21" s="43"/>
      <c r="AC21" s="43"/>
      <c r="AD21" s="43"/>
      <c r="AE21" s="43"/>
      <c r="AF21" s="43"/>
      <c r="AG21" s="43"/>
    </row>
    <row r="22" spans="1:33" ht="33.75">
      <c r="A22" s="97"/>
      <c r="B22" s="53" t="s">
        <v>77</v>
      </c>
      <c r="C22" s="54" t="s">
        <v>78</v>
      </c>
      <c r="D22" s="54" t="s">
        <v>79</v>
      </c>
      <c r="E22" s="47"/>
      <c r="F22" s="47"/>
      <c r="G22" s="47"/>
      <c r="H22" s="33">
        <v>0</v>
      </c>
      <c r="I22" s="47"/>
      <c r="J22" s="47"/>
      <c r="K22" s="33">
        <v>0</v>
      </c>
      <c r="L22" s="33"/>
      <c r="M22" s="33">
        <v>0</v>
      </c>
      <c r="N22" s="47"/>
      <c r="O22" s="47"/>
      <c r="P22" s="33">
        <v>0</v>
      </c>
      <c r="Q22" s="33">
        <v>0</v>
      </c>
      <c r="R22" s="47"/>
      <c r="S22" s="47"/>
      <c r="T22" s="47" t="s">
        <v>80</v>
      </c>
      <c r="W22" s="44"/>
      <c r="X22" s="44"/>
      <c r="Y22" s="44"/>
      <c r="Z22" s="43"/>
      <c r="AA22" s="43"/>
      <c r="AB22" s="43"/>
      <c r="AC22" s="43"/>
      <c r="AD22" s="43"/>
      <c r="AE22" s="43"/>
      <c r="AF22" s="43"/>
      <c r="AG22" s="43"/>
    </row>
    <row r="23" spans="1:33" ht="45">
      <c r="A23" s="97" t="s">
        <v>81</v>
      </c>
      <c r="B23" s="53" t="s">
        <v>82</v>
      </c>
      <c r="C23" s="54" t="s">
        <v>83</v>
      </c>
      <c r="D23" s="54" t="s">
        <v>38</v>
      </c>
      <c r="E23" s="47" t="s">
        <v>70</v>
      </c>
      <c r="F23" s="47" t="s">
        <v>71</v>
      </c>
      <c r="G23" s="47"/>
      <c r="H23" s="33">
        <v>0</v>
      </c>
      <c r="I23" s="47"/>
      <c r="J23" s="47"/>
      <c r="K23" s="33">
        <v>0</v>
      </c>
      <c r="L23" s="33"/>
      <c r="M23" s="33">
        <v>0</v>
      </c>
      <c r="N23" s="47"/>
      <c r="O23" s="47"/>
      <c r="P23" s="33">
        <v>0</v>
      </c>
      <c r="Q23" s="33">
        <v>0</v>
      </c>
      <c r="R23" s="47"/>
      <c r="S23" s="47"/>
      <c r="T23" s="47" t="s">
        <v>84</v>
      </c>
      <c r="W23" s="44"/>
      <c r="X23" s="44"/>
      <c r="Y23" s="44"/>
      <c r="Z23" s="43"/>
      <c r="AA23" s="43"/>
      <c r="AB23" s="43"/>
      <c r="AC23" s="43"/>
      <c r="AD23" s="43"/>
      <c r="AE23" s="43"/>
      <c r="AF23" s="43"/>
      <c r="AG23" s="43"/>
    </row>
    <row r="24" spans="1:33" ht="33.75">
      <c r="A24" s="97"/>
      <c r="B24" s="53" t="s">
        <v>85</v>
      </c>
      <c r="C24" s="54" t="s">
        <v>86</v>
      </c>
      <c r="D24" s="55" t="s">
        <v>87</v>
      </c>
      <c r="E24" s="47" t="s">
        <v>88</v>
      </c>
      <c r="F24" s="47"/>
      <c r="G24" s="47"/>
      <c r="H24" s="33">
        <v>0.35</v>
      </c>
      <c r="I24" s="47"/>
      <c r="J24" s="47"/>
      <c r="K24" s="33"/>
      <c r="L24" s="33"/>
      <c r="M24" s="33">
        <v>0.35</v>
      </c>
      <c r="N24" s="47"/>
      <c r="O24" s="47"/>
      <c r="P24" s="33"/>
      <c r="Q24" s="48">
        <v>800</v>
      </c>
      <c r="R24" s="47"/>
      <c r="S24" s="47"/>
      <c r="T24" s="47" t="s">
        <v>89</v>
      </c>
      <c r="W24" s="44"/>
      <c r="X24" s="44"/>
      <c r="Y24" s="44"/>
      <c r="Z24" s="43"/>
      <c r="AA24" s="43"/>
      <c r="AB24" s="43"/>
      <c r="AC24" s="43"/>
      <c r="AD24" s="43"/>
      <c r="AE24" s="43"/>
      <c r="AF24" s="43"/>
      <c r="AG24" s="43"/>
    </row>
    <row r="25" spans="1:33" ht="45">
      <c r="A25" s="97"/>
      <c r="B25" s="31" t="s">
        <v>90</v>
      </c>
      <c r="C25" s="32" t="s">
        <v>91</v>
      </c>
      <c r="D25" s="56" t="s">
        <v>38</v>
      </c>
      <c r="E25" s="47"/>
      <c r="F25" s="47"/>
      <c r="G25" s="47"/>
      <c r="H25" s="33" t="s">
        <v>92</v>
      </c>
      <c r="I25" s="47"/>
      <c r="J25" s="47"/>
      <c r="K25" s="33"/>
      <c r="L25" s="33"/>
      <c r="M25" s="33">
        <v>10</v>
      </c>
      <c r="N25" s="47"/>
      <c r="O25" s="47"/>
      <c r="P25" s="33"/>
      <c r="Q25" s="33"/>
      <c r="R25" s="47">
        <v>1100</v>
      </c>
      <c r="S25" s="47"/>
      <c r="T25" s="47" t="s">
        <v>93</v>
      </c>
      <c r="W25" s="44"/>
      <c r="X25" s="44"/>
      <c r="Y25" s="44"/>
      <c r="Z25" s="43"/>
      <c r="AA25" s="43"/>
      <c r="AB25" s="43"/>
      <c r="AC25" s="43"/>
      <c r="AD25" s="43"/>
      <c r="AE25" s="43"/>
      <c r="AF25" s="43"/>
      <c r="AG25" s="43"/>
    </row>
    <row r="26" spans="1:33" ht="56.25">
      <c r="A26" s="57" t="s">
        <v>94</v>
      </c>
      <c r="B26" s="31" t="s">
        <v>95</v>
      </c>
      <c r="C26" s="32" t="s">
        <v>96</v>
      </c>
      <c r="D26" s="55" t="s">
        <v>97</v>
      </c>
      <c r="E26" s="47" t="s">
        <v>98</v>
      </c>
      <c r="F26" s="47"/>
      <c r="G26" s="47"/>
      <c r="H26" s="33"/>
      <c r="I26" s="47">
        <v>2</v>
      </c>
      <c r="J26" s="47"/>
      <c r="K26" s="33"/>
      <c r="L26" s="33"/>
      <c r="M26" s="47"/>
      <c r="N26" s="47"/>
      <c r="O26" s="47"/>
      <c r="P26" s="33"/>
      <c r="Q26" s="33"/>
      <c r="R26" s="47"/>
      <c r="S26" s="47"/>
      <c r="T26" s="47">
        <v>2017</v>
      </c>
      <c r="W26" s="44"/>
      <c r="X26" s="44"/>
      <c r="Y26" s="44"/>
      <c r="Z26" s="43"/>
      <c r="AA26" s="43"/>
      <c r="AB26" s="43"/>
      <c r="AC26" s="43"/>
      <c r="AD26" s="43"/>
      <c r="AE26" s="43"/>
      <c r="AF26" s="43"/>
      <c r="AG26" s="43"/>
    </row>
    <row r="27" spans="1:33" ht="56.25">
      <c r="A27" s="31" t="s">
        <v>99</v>
      </c>
      <c r="B27" s="31" t="s">
        <v>100</v>
      </c>
      <c r="C27" s="32" t="s">
        <v>101</v>
      </c>
      <c r="D27" s="54" t="s">
        <v>102</v>
      </c>
      <c r="E27" s="47" t="s">
        <v>103</v>
      </c>
      <c r="F27" s="47"/>
      <c r="G27" s="47"/>
      <c r="H27" s="33">
        <v>20</v>
      </c>
      <c r="I27" s="47"/>
      <c r="J27" s="47"/>
      <c r="K27" s="33"/>
      <c r="L27" s="33"/>
      <c r="M27" s="33">
        <v>55</v>
      </c>
      <c r="N27" s="47"/>
      <c r="O27" s="47"/>
      <c r="P27" s="33"/>
      <c r="Q27" s="33"/>
      <c r="R27" s="47">
        <v>2000</v>
      </c>
      <c r="S27" s="47"/>
      <c r="T27" s="47" t="s">
        <v>66</v>
      </c>
      <c r="W27" s="44"/>
      <c r="X27" s="44"/>
      <c r="Y27" s="44"/>
      <c r="Z27" s="43"/>
      <c r="AA27" s="43"/>
      <c r="AB27" s="43"/>
      <c r="AC27" s="43"/>
      <c r="AD27" s="43"/>
      <c r="AE27" s="43"/>
      <c r="AF27" s="43"/>
      <c r="AG27" s="43"/>
    </row>
    <row r="28" spans="1:33" ht="67.5">
      <c r="A28" s="97" t="s">
        <v>104</v>
      </c>
      <c r="B28" s="53" t="s">
        <v>105</v>
      </c>
      <c r="C28" s="54" t="s">
        <v>106</v>
      </c>
      <c r="D28" s="56" t="s">
        <v>87</v>
      </c>
      <c r="E28" s="33" t="s">
        <v>107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 t="s">
        <v>108</v>
      </c>
      <c r="W28" s="44"/>
      <c r="X28" s="44"/>
      <c r="Y28" s="44"/>
      <c r="Z28" s="43"/>
      <c r="AA28" s="43"/>
      <c r="AB28" s="43"/>
      <c r="AC28" s="43"/>
      <c r="AD28" s="43"/>
      <c r="AE28" s="43"/>
      <c r="AF28" s="43"/>
      <c r="AG28" s="43"/>
    </row>
    <row r="29" spans="1:33" ht="45">
      <c r="A29" s="97"/>
      <c r="B29" s="53" t="s">
        <v>109</v>
      </c>
      <c r="C29" s="54" t="s">
        <v>110</v>
      </c>
      <c r="D29" s="56" t="s">
        <v>87</v>
      </c>
      <c r="E29" s="33" t="s">
        <v>107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 t="s">
        <v>111</v>
      </c>
      <c r="W29" s="44"/>
      <c r="X29" s="44"/>
      <c r="Y29" s="44"/>
      <c r="Z29" s="43"/>
      <c r="AA29" s="43"/>
      <c r="AB29" s="43"/>
      <c r="AC29" s="43"/>
      <c r="AD29" s="43"/>
      <c r="AE29" s="43"/>
      <c r="AF29" s="43"/>
      <c r="AG29" s="43"/>
    </row>
    <row r="30" spans="1:33" ht="67.5">
      <c r="A30" s="97"/>
      <c r="B30" s="59" t="s">
        <v>112</v>
      </c>
      <c r="C30" s="60" t="s">
        <v>113</v>
      </c>
      <c r="D30" s="56" t="s">
        <v>114</v>
      </c>
      <c r="E30" s="33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 t="s">
        <v>115</v>
      </c>
      <c r="W30" s="44"/>
      <c r="X30" s="44"/>
      <c r="Y30" s="44"/>
      <c r="Z30" s="43"/>
      <c r="AA30" s="43"/>
      <c r="AB30" s="43"/>
      <c r="AC30" s="43"/>
      <c r="AD30" s="43"/>
      <c r="AE30" s="43"/>
      <c r="AF30" s="43"/>
      <c r="AG30" s="43"/>
    </row>
    <row r="31" spans="1:33" ht="56.25">
      <c r="A31" s="100" t="s">
        <v>116</v>
      </c>
      <c r="B31" s="53" t="s">
        <v>117</v>
      </c>
      <c r="C31" s="54" t="s">
        <v>118</v>
      </c>
      <c r="D31" s="56" t="s">
        <v>119</v>
      </c>
      <c r="E31" s="33" t="s">
        <v>107</v>
      </c>
      <c r="F31" s="58"/>
      <c r="G31" s="58"/>
      <c r="H31" s="58" t="s">
        <v>120</v>
      </c>
      <c r="I31" s="58"/>
      <c r="J31" s="58"/>
      <c r="K31" s="58"/>
      <c r="L31" s="58"/>
      <c r="M31" s="58" t="s">
        <v>120</v>
      </c>
      <c r="N31" s="58"/>
      <c r="O31" s="58"/>
      <c r="P31" s="58"/>
      <c r="Q31" s="58"/>
      <c r="R31" s="58"/>
      <c r="S31" s="58"/>
      <c r="T31" s="58" t="s">
        <v>108</v>
      </c>
      <c r="W31" s="44"/>
      <c r="X31" s="44"/>
      <c r="Y31" s="44"/>
      <c r="Z31" s="43"/>
      <c r="AA31" s="43"/>
      <c r="AB31" s="43"/>
      <c r="AC31" s="43"/>
      <c r="AD31" s="43"/>
      <c r="AE31" s="43"/>
      <c r="AF31" s="43"/>
      <c r="AG31" s="43"/>
    </row>
    <row r="32" spans="1:33" ht="33.75">
      <c r="A32" s="100"/>
      <c r="B32" s="53" t="s">
        <v>121</v>
      </c>
      <c r="C32" s="54" t="s">
        <v>122</v>
      </c>
      <c r="D32" s="56" t="s">
        <v>87</v>
      </c>
      <c r="E32" s="33" t="s">
        <v>107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 t="s">
        <v>44</v>
      </c>
      <c r="W32" s="44"/>
      <c r="X32" s="44"/>
      <c r="Y32" s="44"/>
      <c r="Z32" s="43"/>
      <c r="AA32" s="43"/>
      <c r="AB32" s="43"/>
      <c r="AC32" s="43"/>
      <c r="AD32" s="43"/>
      <c r="AE32" s="43"/>
      <c r="AF32" s="43"/>
      <c r="AG32" s="43"/>
    </row>
    <row r="33" spans="1:33" ht="56.25">
      <c r="A33" s="100"/>
      <c r="B33" s="53" t="s">
        <v>123</v>
      </c>
      <c r="C33" s="54" t="s">
        <v>124</v>
      </c>
      <c r="D33" s="56" t="s">
        <v>119</v>
      </c>
      <c r="E33" s="33" t="s">
        <v>107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 t="s">
        <v>111</v>
      </c>
      <c r="W33" s="44"/>
      <c r="X33" s="44"/>
      <c r="Y33" s="44"/>
      <c r="Z33" s="43"/>
      <c r="AA33" s="43"/>
      <c r="AB33" s="43"/>
      <c r="AC33" s="43"/>
      <c r="AD33" s="43"/>
      <c r="AE33" s="43"/>
      <c r="AF33" s="43"/>
      <c r="AG33" s="43"/>
    </row>
    <row r="34" spans="1:33" ht="22.5">
      <c r="A34" s="100"/>
      <c r="B34" s="53" t="s">
        <v>125</v>
      </c>
      <c r="C34" s="61" t="s">
        <v>126</v>
      </c>
      <c r="D34" s="56" t="s">
        <v>114</v>
      </c>
      <c r="E34" s="33" t="s">
        <v>127</v>
      </c>
      <c r="F34" s="58" t="s">
        <v>71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>
        <v>349</v>
      </c>
      <c r="R34" s="58"/>
      <c r="S34" s="58"/>
      <c r="T34" s="58" t="s">
        <v>108</v>
      </c>
      <c r="W34" s="44"/>
      <c r="X34" s="44"/>
      <c r="Y34" s="44"/>
      <c r="Z34" s="43"/>
      <c r="AA34" s="43"/>
      <c r="AB34" s="43"/>
      <c r="AC34" s="43"/>
      <c r="AD34" s="43"/>
      <c r="AE34" s="43"/>
      <c r="AF34" s="43"/>
      <c r="AG34" s="43"/>
    </row>
    <row r="35" spans="1:33" ht="33.75">
      <c r="A35" s="100"/>
      <c r="B35" s="53" t="s">
        <v>128</v>
      </c>
      <c r="C35" s="61" t="s">
        <v>129</v>
      </c>
      <c r="D35" s="56" t="s">
        <v>114</v>
      </c>
      <c r="E35" s="33" t="s">
        <v>127</v>
      </c>
      <c r="F35" s="58" t="s">
        <v>71</v>
      </c>
      <c r="G35" s="58"/>
      <c r="H35" s="58"/>
      <c r="I35" s="58"/>
      <c r="J35" s="58"/>
      <c r="K35" s="58">
        <v>171</v>
      </c>
      <c r="L35" s="58"/>
      <c r="M35" s="58"/>
      <c r="N35" s="58"/>
      <c r="O35" s="58"/>
      <c r="P35" s="58">
        <v>191</v>
      </c>
      <c r="Q35" s="58">
        <v>916</v>
      </c>
      <c r="R35" s="58"/>
      <c r="S35" s="58"/>
      <c r="T35" s="58" t="s">
        <v>40</v>
      </c>
      <c r="W35" s="44"/>
      <c r="X35" s="44"/>
      <c r="Y35" s="44"/>
      <c r="Z35" s="43"/>
      <c r="AA35" s="43"/>
      <c r="AB35" s="43"/>
      <c r="AC35" s="43"/>
      <c r="AD35" s="43"/>
      <c r="AE35" s="43"/>
      <c r="AF35" s="43"/>
      <c r="AG35" s="43"/>
    </row>
    <row r="36" spans="1:33" ht="33.75">
      <c r="A36" s="100"/>
      <c r="B36" s="53" t="s">
        <v>130</v>
      </c>
      <c r="C36" s="61" t="s">
        <v>131</v>
      </c>
      <c r="D36" s="56" t="s">
        <v>114</v>
      </c>
      <c r="E36" s="33" t="s">
        <v>127</v>
      </c>
      <c r="F36" s="58" t="s">
        <v>71</v>
      </c>
      <c r="G36" s="58"/>
      <c r="H36" s="58">
        <v>11.488</v>
      </c>
      <c r="I36" s="58"/>
      <c r="J36" s="58"/>
      <c r="K36" s="58"/>
      <c r="L36" s="58"/>
      <c r="M36" s="58">
        <v>11.488</v>
      </c>
      <c r="N36" s="58"/>
      <c r="O36" s="58"/>
      <c r="P36" s="58"/>
      <c r="Q36" s="58"/>
      <c r="R36" s="58"/>
      <c r="S36" s="58"/>
      <c r="T36" s="58" t="s">
        <v>80</v>
      </c>
      <c r="W36" s="44"/>
      <c r="X36" s="44"/>
      <c r="Y36" s="44"/>
      <c r="Z36" s="43"/>
      <c r="AA36" s="43"/>
      <c r="AB36" s="43"/>
      <c r="AC36" s="43"/>
      <c r="AD36" s="43"/>
      <c r="AE36" s="43"/>
      <c r="AF36" s="43"/>
      <c r="AG36" s="43"/>
    </row>
    <row r="37" spans="1:33" ht="56.25">
      <c r="A37" s="100"/>
      <c r="B37" s="53" t="s">
        <v>132</v>
      </c>
      <c r="C37" s="61" t="s">
        <v>133</v>
      </c>
      <c r="D37" s="56" t="s">
        <v>114</v>
      </c>
      <c r="E37" s="33" t="s">
        <v>127</v>
      </c>
      <c r="F37" s="58" t="s">
        <v>71</v>
      </c>
      <c r="G37" s="58"/>
      <c r="H37" s="58"/>
      <c r="I37" s="58"/>
      <c r="J37" s="58"/>
      <c r="K37" s="58"/>
      <c r="L37" s="58"/>
      <c r="M37" s="58"/>
      <c r="N37" s="58"/>
      <c r="O37" s="58"/>
      <c r="P37" s="58">
        <v>85</v>
      </c>
      <c r="Q37" s="58"/>
      <c r="R37" s="58"/>
      <c r="S37" s="58"/>
      <c r="T37" s="58" t="s">
        <v>115</v>
      </c>
      <c r="W37" s="44"/>
      <c r="X37" s="44"/>
      <c r="Y37" s="44"/>
      <c r="Z37" s="43"/>
      <c r="AA37" s="43"/>
      <c r="AB37" s="43"/>
      <c r="AC37" s="43"/>
      <c r="AD37" s="43"/>
      <c r="AE37" s="43"/>
      <c r="AF37" s="43"/>
      <c r="AG37" s="43"/>
    </row>
    <row r="38" spans="1:33" ht="45">
      <c r="A38" s="100"/>
      <c r="B38" s="53" t="s">
        <v>134</v>
      </c>
      <c r="C38" s="61" t="s">
        <v>135</v>
      </c>
      <c r="D38" s="56" t="s">
        <v>114</v>
      </c>
      <c r="E38" s="33" t="s">
        <v>127</v>
      </c>
      <c r="F38" s="58" t="s">
        <v>71</v>
      </c>
      <c r="G38" s="58"/>
      <c r="H38" s="58">
        <v>0</v>
      </c>
      <c r="I38" s="58">
        <v>0</v>
      </c>
      <c r="J38" s="58"/>
      <c r="K38" s="58">
        <v>0</v>
      </c>
      <c r="L38" s="58"/>
      <c r="M38" s="58">
        <v>0</v>
      </c>
      <c r="N38" s="58"/>
      <c r="O38" s="58"/>
      <c r="P38" s="58">
        <v>0</v>
      </c>
      <c r="Q38" s="58">
        <v>50</v>
      </c>
      <c r="R38" s="58"/>
      <c r="S38" s="58"/>
      <c r="T38" s="58" t="s">
        <v>136</v>
      </c>
      <c r="W38" s="44"/>
      <c r="X38" s="44"/>
      <c r="Y38" s="44"/>
      <c r="Z38" s="43"/>
      <c r="AA38" s="43"/>
      <c r="AB38" s="43"/>
      <c r="AC38" s="43"/>
      <c r="AD38" s="43"/>
      <c r="AE38" s="43"/>
      <c r="AF38" s="43"/>
      <c r="AG38" s="43"/>
    </row>
    <row r="39" spans="1:33" ht="33.75">
      <c r="A39" s="100"/>
      <c r="B39" s="53" t="s">
        <v>137</v>
      </c>
      <c r="C39" s="61" t="s">
        <v>138</v>
      </c>
      <c r="D39" s="56" t="s">
        <v>114</v>
      </c>
      <c r="E39" s="33" t="s">
        <v>127</v>
      </c>
      <c r="F39" s="58" t="s">
        <v>71</v>
      </c>
      <c r="G39" s="58"/>
      <c r="H39" s="58">
        <v>0</v>
      </c>
      <c r="I39" s="58">
        <v>0</v>
      </c>
      <c r="J39" s="58"/>
      <c r="K39" s="58">
        <v>0</v>
      </c>
      <c r="L39" s="58"/>
      <c r="M39" s="58">
        <v>0</v>
      </c>
      <c r="N39" s="58"/>
      <c r="O39" s="58"/>
      <c r="P39" s="58">
        <v>0</v>
      </c>
      <c r="Q39" s="58">
        <v>0</v>
      </c>
      <c r="R39" s="58"/>
      <c r="S39" s="58"/>
      <c r="T39" s="58" t="s">
        <v>80</v>
      </c>
      <c r="W39" s="44"/>
      <c r="X39" s="44"/>
      <c r="Y39" s="44"/>
      <c r="Z39" s="43"/>
      <c r="AA39" s="43"/>
      <c r="AB39" s="43"/>
      <c r="AC39" s="43"/>
      <c r="AD39" s="43"/>
      <c r="AE39" s="43"/>
      <c r="AF39" s="43"/>
      <c r="AG39" s="43"/>
    </row>
    <row r="40" spans="1:33" ht="33.75">
      <c r="A40" s="100"/>
      <c r="B40" s="53" t="s">
        <v>139</v>
      </c>
      <c r="C40" s="61" t="s">
        <v>140</v>
      </c>
      <c r="D40" s="56" t="s">
        <v>114</v>
      </c>
      <c r="E40" s="33" t="s">
        <v>127</v>
      </c>
      <c r="F40" s="58" t="s">
        <v>71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 t="s">
        <v>141</v>
      </c>
      <c r="W40" s="44"/>
      <c r="X40" s="44"/>
      <c r="Y40" s="44"/>
      <c r="Z40" s="43"/>
      <c r="AA40" s="43"/>
      <c r="AB40" s="43"/>
      <c r="AC40" s="43"/>
      <c r="AD40" s="43"/>
      <c r="AE40" s="43"/>
      <c r="AF40" s="43"/>
      <c r="AG40" s="43"/>
    </row>
    <row r="41" spans="1:33" ht="78.75">
      <c r="A41" s="100"/>
      <c r="B41" s="53" t="s">
        <v>142</v>
      </c>
      <c r="C41" s="61" t="s">
        <v>143</v>
      </c>
      <c r="D41" s="56" t="s">
        <v>114</v>
      </c>
      <c r="E41" s="33" t="s">
        <v>127</v>
      </c>
      <c r="F41" s="58" t="s">
        <v>71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 t="s">
        <v>80</v>
      </c>
      <c r="W41" s="44"/>
      <c r="X41" s="44"/>
      <c r="Y41" s="44"/>
      <c r="Z41" s="43"/>
      <c r="AA41" s="43"/>
      <c r="AB41" s="43"/>
      <c r="AC41" s="43"/>
      <c r="AD41" s="43"/>
      <c r="AE41" s="43"/>
      <c r="AF41" s="43"/>
      <c r="AG41" s="43"/>
    </row>
    <row r="42" spans="1:33" ht="67.5">
      <c r="A42" s="100"/>
      <c r="B42" s="62" t="s">
        <v>144</v>
      </c>
      <c r="C42" s="61" t="s">
        <v>145</v>
      </c>
      <c r="D42" s="55" t="s">
        <v>114</v>
      </c>
      <c r="E42" s="48" t="s">
        <v>127</v>
      </c>
      <c r="F42" s="63" t="s">
        <v>71</v>
      </c>
      <c r="G42" s="63"/>
      <c r="H42" s="63">
        <v>0</v>
      </c>
      <c r="I42" s="63"/>
      <c r="J42" s="63"/>
      <c r="K42" s="63">
        <v>0</v>
      </c>
      <c r="L42" s="63"/>
      <c r="M42" s="63">
        <v>0</v>
      </c>
      <c r="N42" s="63">
        <v>1</v>
      </c>
      <c r="O42" s="63"/>
      <c r="P42" s="63">
        <v>0</v>
      </c>
      <c r="Q42" s="63">
        <v>0</v>
      </c>
      <c r="R42" s="63"/>
      <c r="S42" s="63"/>
      <c r="T42" s="63">
        <v>2018</v>
      </c>
      <c r="W42" s="44"/>
      <c r="X42" s="44"/>
      <c r="Y42" s="44"/>
      <c r="Z42" s="43"/>
      <c r="AA42" s="43"/>
      <c r="AB42" s="43"/>
      <c r="AC42" s="43"/>
      <c r="AD42" s="43"/>
      <c r="AE42" s="43"/>
      <c r="AF42" s="43"/>
      <c r="AG42" s="43"/>
    </row>
    <row r="43" spans="1:33" ht="33.75">
      <c r="A43" s="97" t="s">
        <v>146</v>
      </c>
      <c r="B43" s="31" t="s">
        <v>147</v>
      </c>
      <c r="C43" s="32" t="s">
        <v>148</v>
      </c>
      <c r="D43" s="55" t="s">
        <v>114</v>
      </c>
      <c r="E43" s="33" t="s">
        <v>149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>
        <v>200</v>
      </c>
      <c r="Q43" s="58">
        <v>400</v>
      </c>
      <c r="R43" s="58"/>
      <c r="S43" s="58"/>
      <c r="T43" s="58" t="s">
        <v>108</v>
      </c>
      <c r="W43" s="44"/>
      <c r="X43" s="44"/>
      <c r="Y43" s="44"/>
      <c r="Z43" s="43"/>
      <c r="AA43" s="43"/>
      <c r="AB43" s="43"/>
      <c r="AC43" s="43"/>
      <c r="AD43" s="43"/>
      <c r="AE43" s="43"/>
      <c r="AF43" s="43"/>
      <c r="AG43" s="43"/>
    </row>
    <row r="44" spans="1:33" ht="33.75">
      <c r="A44" s="97"/>
      <c r="B44" s="31" t="s">
        <v>150</v>
      </c>
      <c r="C44" s="32" t="s">
        <v>151</v>
      </c>
      <c r="D44" s="55" t="s">
        <v>114</v>
      </c>
      <c r="E44" s="33" t="s">
        <v>149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>
        <v>100</v>
      </c>
      <c r="Q44" s="58">
        <v>200</v>
      </c>
      <c r="R44" s="58"/>
      <c r="S44" s="58"/>
      <c r="T44" s="58" t="s">
        <v>108</v>
      </c>
      <c r="W44" s="44"/>
      <c r="X44" s="44"/>
      <c r="Y44" s="44"/>
      <c r="Z44" s="43"/>
      <c r="AA44" s="43"/>
      <c r="AB44" s="43"/>
      <c r="AC44" s="43"/>
      <c r="AD44" s="43"/>
      <c r="AE44" s="43"/>
      <c r="AF44" s="43"/>
      <c r="AG44" s="43"/>
    </row>
    <row r="45" spans="1:33" ht="22.5">
      <c r="A45" s="97"/>
      <c r="B45" s="53" t="s">
        <v>152</v>
      </c>
      <c r="C45" s="61" t="s">
        <v>153</v>
      </c>
      <c r="D45" s="56" t="s">
        <v>114</v>
      </c>
      <c r="E45" s="33" t="s">
        <v>127</v>
      </c>
      <c r="F45" s="58" t="s">
        <v>71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 t="s">
        <v>154</v>
      </c>
      <c r="W45" s="44"/>
      <c r="X45" s="44"/>
      <c r="Y45" s="44"/>
      <c r="Z45" s="43"/>
      <c r="AA45" s="43"/>
      <c r="AB45" s="43"/>
      <c r="AC45" s="43"/>
      <c r="AD45" s="43"/>
      <c r="AE45" s="43"/>
      <c r="AF45" s="43"/>
      <c r="AG45" s="43"/>
    </row>
    <row r="46" spans="1:33" ht="22.5">
      <c r="A46" s="97"/>
      <c r="B46" s="53" t="s">
        <v>155</v>
      </c>
      <c r="C46" s="61" t="s">
        <v>156</v>
      </c>
      <c r="D46" s="56" t="s">
        <v>114</v>
      </c>
      <c r="E46" s="33" t="s">
        <v>127</v>
      </c>
      <c r="F46" s="58" t="s">
        <v>71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 t="s">
        <v>80</v>
      </c>
      <c r="W46" s="44"/>
      <c r="X46" s="44"/>
      <c r="Y46" s="44"/>
      <c r="Z46" s="43"/>
      <c r="AA46" s="43"/>
      <c r="AB46" s="43"/>
      <c r="AC46" s="43"/>
      <c r="AD46" s="43"/>
      <c r="AE46" s="43"/>
      <c r="AF46" s="43"/>
      <c r="AG46" s="43"/>
    </row>
    <row r="47" spans="1:33" ht="56.25">
      <c r="A47" s="97"/>
      <c r="B47" s="53" t="s">
        <v>157</v>
      </c>
      <c r="C47" s="61" t="s">
        <v>158</v>
      </c>
      <c r="D47" s="56" t="s">
        <v>114</v>
      </c>
      <c r="E47" s="33" t="s">
        <v>127</v>
      </c>
      <c r="F47" s="58" t="s">
        <v>71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 t="s">
        <v>80</v>
      </c>
      <c r="W47" s="44"/>
      <c r="X47" s="44"/>
      <c r="Y47" s="44"/>
      <c r="Z47" s="43"/>
      <c r="AA47" s="43"/>
      <c r="AB47" s="43"/>
      <c r="AC47" s="43"/>
      <c r="AD47" s="43"/>
      <c r="AE47" s="43"/>
      <c r="AF47" s="43"/>
      <c r="AG47" s="43"/>
    </row>
    <row r="48" spans="1:33" ht="33.75">
      <c r="A48" s="97"/>
      <c r="B48" s="53" t="s">
        <v>159</v>
      </c>
      <c r="C48" s="61" t="s">
        <v>160</v>
      </c>
      <c r="D48" s="56" t="s">
        <v>114</v>
      </c>
      <c r="E48" s="33" t="s">
        <v>127</v>
      </c>
      <c r="F48" s="58" t="s">
        <v>71</v>
      </c>
      <c r="G48" s="58"/>
      <c r="H48" s="58">
        <v>0</v>
      </c>
      <c r="I48" s="58">
        <v>50</v>
      </c>
      <c r="J48" s="58"/>
      <c r="K48" s="58"/>
      <c r="L48" s="58"/>
      <c r="M48" s="58">
        <v>0</v>
      </c>
      <c r="N48" s="58">
        <v>50</v>
      </c>
      <c r="O48" s="58"/>
      <c r="P48" s="58"/>
      <c r="Q48" s="58"/>
      <c r="R48" s="58"/>
      <c r="S48" s="58"/>
      <c r="T48" s="58" t="s">
        <v>154</v>
      </c>
      <c r="U48" s="2" t="s">
        <v>257</v>
      </c>
      <c r="W48" s="44"/>
      <c r="X48" s="44"/>
      <c r="Y48" s="44"/>
      <c r="Z48" s="43"/>
      <c r="AA48" s="43"/>
      <c r="AB48" s="43"/>
      <c r="AC48" s="43"/>
      <c r="AD48" s="43"/>
      <c r="AE48" s="43"/>
      <c r="AF48" s="43"/>
      <c r="AG48" s="43"/>
    </row>
    <row r="49" spans="1:33" ht="33.75">
      <c r="A49" s="31" t="s">
        <v>161</v>
      </c>
      <c r="B49" s="53" t="s">
        <v>162</v>
      </c>
      <c r="C49" s="54" t="s">
        <v>163</v>
      </c>
      <c r="D49" s="56" t="s">
        <v>87</v>
      </c>
      <c r="E49" s="33" t="s">
        <v>107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 t="s">
        <v>108</v>
      </c>
      <c r="W49" s="44"/>
      <c r="X49" s="44"/>
      <c r="Y49" s="44"/>
      <c r="Z49" s="43"/>
      <c r="AA49" s="43"/>
      <c r="AB49" s="43"/>
      <c r="AC49" s="43"/>
      <c r="AD49" s="43"/>
      <c r="AE49" s="43"/>
      <c r="AF49" s="43"/>
      <c r="AG49" s="43"/>
    </row>
    <row r="50" spans="1:33" ht="101.25">
      <c r="A50" s="101" t="s">
        <v>164</v>
      </c>
      <c r="B50" s="64" t="s">
        <v>165</v>
      </c>
      <c r="C50" s="65" t="s">
        <v>166</v>
      </c>
      <c r="D50" s="66" t="s">
        <v>167</v>
      </c>
      <c r="E50" s="67" t="s">
        <v>168</v>
      </c>
      <c r="F50" s="67"/>
      <c r="G50" s="67"/>
      <c r="H50" s="67"/>
      <c r="I50" s="67">
        <v>15</v>
      </c>
      <c r="J50" s="67"/>
      <c r="K50" s="67"/>
      <c r="L50" s="67"/>
      <c r="M50" s="67"/>
      <c r="N50" s="67">
        <v>15</v>
      </c>
      <c r="O50" s="67"/>
      <c r="P50" s="67"/>
      <c r="Q50" s="67"/>
      <c r="R50" s="67"/>
      <c r="S50" s="67"/>
      <c r="T50" s="67" t="s">
        <v>66</v>
      </c>
      <c r="W50" s="44"/>
      <c r="X50" s="44"/>
      <c r="Y50" s="44"/>
      <c r="Z50" s="43"/>
      <c r="AA50" s="43"/>
      <c r="AB50" s="43"/>
      <c r="AC50" s="43"/>
      <c r="AD50" s="43"/>
      <c r="AE50" s="43"/>
      <c r="AF50" s="43"/>
      <c r="AG50" s="43"/>
    </row>
    <row r="51" spans="1:33" ht="33.75">
      <c r="A51" s="101"/>
      <c r="B51" s="64" t="s">
        <v>169</v>
      </c>
      <c r="C51" s="65" t="s">
        <v>170</v>
      </c>
      <c r="D51" s="66" t="s">
        <v>171</v>
      </c>
      <c r="E51" s="67" t="s">
        <v>127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>
        <v>120</v>
      </c>
      <c r="Q51" s="67"/>
      <c r="R51" s="67"/>
      <c r="S51" s="67"/>
      <c r="T51" s="67" t="s">
        <v>44</v>
      </c>
      <c r="W51" s="44"/>
      <c r="X51" s="44"/>
      <c r="Y51" s="44"/>
      <c r="Z51" s="43"/>
      <c r="AA51" s="43"/>
      <c r="AB51" s="43"/>
      <c r="AC51" s="43"/>
      <c r="AD51" s="43"/>
      <c r="AE51" s="43"/>
      <c r="AF51" s="43"/>
      <c r="AG51" s="43"/>
    </row>
    <row r="52" spans="1:33" ht="56.25">
      <c r="A52" s="101"/>
      <c r="B52" s="64" t="s">
        <v>172</v>
      </c>
      <c r="C52" s="65" t="s">
        <v>173</v>
      </c>
      <c r="D52" s="66" t="s">
        <v>174</v>
      </c>
      <c r="E52" s="67" t="s">
        <v>107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>
        <v>600</v>
      </c>
      <c r="R52" s="67">
        <v>2</v>
      </c>
      <c r="S52" s="67"/>
      <c r="T52" s="67" t="s">
        <v>108</v>
      </c>
      <c r="W52" s="44"/>
      <c r="X52" s="44"/>
      <c r="Y52" s="44"/>
      <c r="Z52" s="43"/>
      <c r="AA52" s="43"/>
      <c r="AB52" s="43"/>
      <c r="AC52" s="43"/>
      <c r="AD52" s="43"/>
      <c r="AE52" s="43"/>
      <c r="AF52" s="43"/>
      <c r="AG52" s="43"/>
    </row>
    <row r="53" spans="1:33" ht="33.75">
      <c r="A53" s="101"/>
      <c r="B53" s="68" t="s">
        <v>175</v>
      </c>
      <c r="C53" s="69" t="s">
        <v>176</v>
      </c>
      <c r="D53" s="70" t="s">
        <v>114</v>
      </c>
      <c r="E53" s="67"/>
      <c r="F53" s="67"/>
      <c r="G53" s="67"/>
      <c r="H53" s="67"/>
      <c r="I53" s="67"/>
      <c r="J53" s="67"/>
      <c r="K53" s="67"/>
      <c r="L53" s="67"/>
      <c r="M53" s="67"/>
      <c r="N53" s="67">
        <v>0.6</v>
      </c>
      <c r="O53" s="67"/>
      <c r="P53" s="67"/>
      <c r="Q53" s="67"/>
      <c r="R53" s="67"/>
      <c r="S53" s="67"/>
      <c r="T53" s="67">
        <v>2018</v>
      </c>
      <c r="W53" s="44"/>
      <c r="X53" s="44"/>
      <c r="Y53" s="44"/>
      <c r="Z53" s="43"/>
      <c r="AA53" s="43"/>
      <c r="AB53" s="43"/>
      <c r="AC53" s="43"/>
      <c r="AD53" s="43"/>
      <c r="AE53" s="43"/>
      <c r="AF53" s="43"/>
      <c r="AG53" s="43"/>
    </row>
    <row r="54" spans="1:33" ht="56.25">
      <c r="A54" s="64" t="s">
        <v>177</v>
      </c>
      <c r="B54" s="64" t="s">
        <v>178</v>
      </c>
      <c r="C54" s="65" t="s">
        <v>179</v>
      </c>
      <c r="D54" s="66" t="s">
        <v>180</v>
      </c>
      <c r="E54" s="67" t="s">
        <v>127</v>
      </c>
      <c r="F54" s="67"/>
      <c r="G54" s="67"/>
      <c r="H54" s="67"/>
      <c r="I54" s="67"/>
      <c r="J54" s="67"/>
      <c r="K54" s="67"/>
      <c r="L54" s="67"/>
      <c r="M54" s="67"/>
      <c r="N54" s="67">
        <v>600</v>
      </c>
      <c r="O54" s="67"/>
      <c r="P54" s="67">
        <v>300</v>
      </c>
      <c r="Q54" s="67"/>
      <c r="R54" s="67"/>
      <c r="S54" s="67"/>
      <c r="T54" s="67" t="s">
        <v>108</v>
      </c>
      <c r="W54" s="44"/>
      <c r="X54" s="44"/>
      <c r="Y54" s="44"/>
      <c r="Z54" s="43"/>
      <c r="AA54" s="43"/>
      <c r="AB54" s="43"/>
      <c r="AC54" s="43"/>
      <c r="AD54" s="43"/>
      <c r="AE54" s="43"/>
      <c r="AF54" s="43"/>
      <c r="AG54" s="43"/>
    </row>
    <row r="55" spans="1:33" ht="78.75">
      <c r="A55" s="71" t="s">
        <v>181</v>
      </c>
      <c r="B55" s="64" t="s">
        <v>182</v>
      </c>
      <c r="C55" s="72" t="s">
        <v>183</v>
      </c>
      <c r="D55" s="65" t="s">
        <v>184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 t="s">
        <v>89</v>
      </c>
      <c r="W55" s="44"/>
      <c r="X55" s="44"/>
      <c r="Y55" s="44"/>
      <c r="Z55" s="43"/>
      <c r="AA55" s="43"/>
      <c r="AB55" s="43"/>
      <c r="AC55" s="43"/>
      <c r="AD55" s="43"/>
      <c r="AE55" s="43"/>
      <c r="AF55" s="43"/>
      <c r="AG55" s="43"/>
    </row>
    <row r="56" spans="1:33" ht="33.75">
      <c r="A56" s="73" t="s">
        <v>185</v>
      </c>
      <c r="B56" s="73" t="s">
        <v>186</v>
      </c>
      <c r="C56" s="65" t="s">
        <v>187</v>
      </c>
      <c r="D56" s="65" t="s">
        <v>188</v>
      </c>
      <c r="E56" s="74" t="s">
        <v>103</v>
      </c>
      <c r="F56" s="74"/>
      <c r="G56" s="74"/>
      <c r="H56" s="74"/>
      <c r="I56" s="74"/>
      <c r="J56" s="74"/>
      <c r="K56" s="74"/>
      <c r="L56" s="74"/>
      <c r="M56" s="74"/>
      <c r="N56" s="74">
        <v>7</v>
      </c>
      <c r="O56" s="74"/>
      <c r="P56" s="74"/>
      <c r="Q56" s="74"/>
      <c r="R56" s="74">
        <v>600</v>
      </c>
      <c r="S56" s="74"/>
      <c r="T56" s="74" t="s">
        <v>35</v>
      </c>
      <c r="W56" s="44"/>
      <c r="X56" s="44"/>
      <c r="Y56" s="44"/>
      <c r="Z56" s="43"/>
      <c r="AA56" s="43"/>
      <c r="AB56" s="43"/>
      <c r="AC56" s="43"/>
      <c r="AD56" s="43"/>
      <c r="AE56" s="43"/>
      <c r="AF56" s="43"/>
      <c r="AG56" s="43"/>
    </row>
    <row r="57" spans="1:33" ht="33.75">
      <c r="A57" s="73" t="s">
        <v>185</v>
      </c>
      <c r="B57" s="73" t="s">
        <v>189</v>
      </c>
      <c r="C57" s="65" t="s">
        <v>190</v>
      </c>
      <c r="D57" s="65" t="s">
        <v>188</v>
      </c>
      <c r="E57" s="74" t="s">
        <v>103</v>
      </c>
      <c r="F57" s="75"/>
      <c r="G57" s="75"/>
      <c r="H57" s="75"/>
      <c r="I57" s="74"/>
      <c r="J57" s="74"/>
      <c r="K57" s="74"/>
      <c r="L57" s="74"/>
      <c r="M57" s="74"/>
      <c r="N57" s="74">
        <v>60</v>
      </c>
      <c r="O57" s="74"/>
      <c r="P57" s="74"/>
      <c r="Q57" s="74"/>
      <c r="R57" s="74">
        <v>540</v>
      </c>
      <c r="S57" s="74"/>
      <c r="T57" s="74" t="s">
        <v>93</v>
      </c>
      <c r="W57" s="44"/>
      <c r="X57" s="44"/>
      <c r="Y57" s="44"/>
      <c r="Z57" s="43"/>
      <c r="AA57" s="43"/>
      <c r="AB57" s="43"/>
      <c r="AC57" s="43"/>
      <c r="AD57" s="43"/>
      <c r="AE57" s="43"/>
      <c r="AF57" s="43"/>
      <c r="AG57" s="43"/>
    </row>
    <row r="58" spans="1:33" ht="56.25">
      <c r="A58" s="97" t="s">
        <v>191</v>
      </c>
      <c r="B58" s="31" t="s">
        <v>192</v>
      </c>
      <c r="C58" s="54" t="s">
        <v>193</v>
      </c>
      <c r="D58" s="32" t="s">
        <v>194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 t="s">
        <v>136</v>
      </c>
      <c r="W58" s="44"/>
      <c r="X58" s="44"/>
      <c r="Y58" s="44"/>
      <c r="Z58" s="43"/>
      <c r="AA58" s="43"/>
      <c r="AB58" s="43"/>
      <c r="AC58" s="43"/>
      <c r="AD58" s="43"/>
      <c r="AE58" s="43"/>
      <c r="AF58" s="43"/>
      <c r="AG58" s="43"/>
    </row>
    <row r="59" spans="1:33" ht="67.5">
      <c r="A59" s="97"/>
      <c r="B59" s="31" t="s">
        <v>195</v>
      </c>
      <c r="C59" s="54" t="s">
        <v>196</v>
      </c>
      <c r="D59" s="32" t="s">
        <v>197</v>
      </c>
      <c r="E59" s="47"/>
      <c r="F59" s="47"/>
      <c r="G59" s="47"/>
      <c r="H59" s="76"/>
      <c r="I59" s="47"/>
      <c r="J59" s="47"/>
      <c r="K59" s="47"/>
      <c r="L59" s="47"/>
      <c r="M59" s="47"/>
      <c r="N59" s="47"/>
      <c r="O59" s="47"/>
      <c r="P59" s="47"/>
      <c r="Q59" s="47">
        <v>1900</v>
      </c>
      <c r="R59" s="47">
        <v>200</v>
      </c>
      <c r="S59" s="47"/>
      <c r="T59" s="47" t="s">
        <v>44</v>
      </c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</row>
    <row r="60" spans="1:33" ht="112.5">
      <c r="A60" s="97"/>
      <c r="B60" s="53" t="s">
        <v>198</v>
      </c>
      <c r="C60" s="54" t="s">
        <v>199</v>
      </c>
      <c r="D60" s="54" t="s">
        <v>200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>
        <f>300+(6*400)</f>
        <v>2700</v>
      </c>
      <c r="S60" s="52"/>
      <c r="T60" s="52" t="s">
        <v>201</v>
      </c>
      <c r="W60" s="44"/>
      <c r="X60" s="44"/>
      <c r="Y60" s="44"/>
      <c r="Z60" s="43"/>
      <c r="AA60" s="43"/>
      <c r="AB60" s="43"/>
      <c r="AC60" s="43"/>
      <c r="AD60" s="43"/>
      <c r="AE60" s="43"/>
      <c r="AF60" s="43"/>
      <c r="AG60" s="43"/>
    </row>
    <row r="61" spans="1:33" ht="22.5">
      <c r="A61" s="97"/>
      <c r="B61" s="31" t="s">
        <v>202</v>
      </c>
      <c r="C61" s="54" t="s">
        <v>203</v>
      </c>
      <c r="D61" s="32" t="s">
        <v>197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 t="s">
        <v>204</v>
      </c>
      <c r="W61" s="44"/>
      <c r="X61" s="44"/>
      <c r="Y61" s="44"/>
      <c r="Z61" s="43"/>
      <c r="AA61" s="43"/>
      <c r="AB61" s="43"/>
      <c r="AC61" s="43"/>
      <c r="AD61" s="43"/>
      <c r="AE61" s="43"/>
      <c r="AF61" s="43"/>
      <c r="AG61" s="43"/>
    </row>
    <row r="62" spans="1:33" ht="33.75">
      <c r="A62" s="31"/>
      <c r="B62" s="53" t="s">
        <v>205</v>
      </c>
      <c r="C62" s="54" t="s">
        <v>206</v>
      </c>
      <c r="D62" s="54" t="s">
        <v>38</v>
      </c>
      <c r="E62" s="47"/>
      <c r="F62" s="47"/>
      <c r="G62" s="47"/>
      <c r="H62" s="47"/>
      <c r="I62" s="47"/>
      <c r="J62" s="47"/>
      <c r="K62" s="47"/>
      <c r="L62" s="47"/>
      <c r="M62" s="47">
        <v>25</v>
      </c>
      <c r="N62" s="47"/>
      <c r="O62" s="47"/>
      <c r="P62" s="47"/>
      <c r="Q62" s="47"/>
      <c r="R62" s="47">
        <v>75</v>
      </c>
      <c r="S62" s="47"/>
      <c r="T62" s="47" t="s">
        <v>89</v>
      </c>
      <c r="W62" s="44"/>
      <c r="X62" s="44"/>
      <c r="Y62" s="44"/>
      <c r="Z62" s="43"/>
      <c r="AA62" s="43"/>
      <c r="AB62" s="43"/>
      <c r="AC62" s="43"/>
      <c r="AD62" s="43"/>
      <c r="AE62" s="43"/>
      <c r="AF62" s="43"/>
      <c r="AG62" s="43"/>
    </row>
    <row r="63" spans="1:33" ht="45">
      <c r="A63" s="97" t="s">
        <v>207</v>
      </c>
      <c r="B63" s="31" t="s">
        <v>208</v>
      </c>
      <c r="C63" s="54" t="s">
        <v>209</v>
      </c>
      <c r="D63" s="32" t="s">
        <v>210</v>
      </c>
      <c r="E63" s="47"/>
      <c r="F63" s="47"/>
      <c r="G63" s="47">
        <v>100</v>
      </c>
      <c r="H63" s="47"/>
      <c r="I63" s="47"/>
      <c r="J63" s="47"/>
      <c r="K63" s="47"/>
      <c r="L63" s="47">
        <v>100</v>
      </c>
      <c r="M63" s="47"/>
      <c r="N63" s="47"/>
      <c r="O63" s="47"/>
      <c r="P63" s="47"/>
      <c r="Q63" s="47"/>
      <c r="R63" s="47">
        <v>300</v>
      </c>
      <c r="S63" s="47"/>
      <c r="T63" s="47" t="s">
        <v>93</v>
      </c>
      <c r="W63" s="44"/>
      <c r="X63" s="44"/>
      <c r="Y63" s="44"/>
      <c r="Z63" s="43"/>
      <c r="AA63" s="43"/>
      <c r="AB63" s="43"/>
      <c r="AC63" s="43"/>
      <c r="AD63" s="43"/>
      <c r="AE63" s="43"/>
      <c r="AF63" s="43"/>
      <c r="AG63" s="43"/>
    </row>
    <row r="64" spans="1:33" ht="45">
      <c r="A64" s="97"/>
      <c r="B64" s="31" t="s">
        <v>211</v>
      </c>
      <c r="C64" s="54" t="s">
        <v>212</v>
      </c>
      <c r="D64" s="32" t="s">
        <v>210</v>
      </c>
      <c r="E64" s="47"/>
      <c r="F64" s="47"/>
      <c r="G64" s="47"/>
      <c r="H64" s="47">
        <v>0</v>
      </c>
      <c r="I64" s="47"/>
      <c r="J64" s="47"/>
      <c r="K64" s="47"/>
      <c r="L64" s="47"/>
      <c r="M64" s="47">
        <v>0</v>
      </c>
      <c r="N64" s="47"/>
      <c r="O64" s="47"/>
      <c r="P64" s="47"/>
      <c r="Q64" s="47"/>
      <c r="R64" s="47">
        <v>600</v>
      </c>
      <c r="S64" s="47"/>
      <c r="T64" s="47" t="s">
        <v>213</v>
      </c>
      <c r="W64" s="44"/>
      <c r="X64" s="44"/>
      <c r="Y64" s="44"/>
      <c r="Z64" s="43"/>
      <c r="AA64" s="43"/>
      <c r="AB64" s="43"/>
      <c r="AC64" s="43"/>
      <c r="AD64" s="43"/>
      <c r="AE64" s="43"/>
      <c r="AF64" s="43"/>
      <c r="AG64" s="43"/>
    </row>
    <row r="65" spans="1:33" ht="56.25">
      <c r="A65" s="97" t="s">
        <v>214</v>
      </c>
      <c r="B65" s="31" t="s">
        <v>215</v>
      </c>
      <c r="C65" s="54" t="s">
        <v>216</v>
      </c>
      <c r="D65" s="32" t="s">
        <v>217</v>
      </c>
      <c r="E65" s="47"/>
      <c r="F65" s="47"/>
      <c r="G65" s="47"/>
      <c r="H65" s="47"/>
      <c r="I65" s="47"/>
      <c r="J65" s="47">
        <v>400</v>
      </c>
      <c r="K65" s="47"/>
      <c r="L65" s="47"/>
      <c r="M65" s="47"/>
      <c r="N65" s="47"/>
      <c r="O65" s="47">
        <v>800</v>
      </c>
      <c r="P65" s="47"/>
      <c r="Q65" s="47"/>
      <c r="R65" s="47"/>
      <c r="S65" s="47">
        <v>1200</v>
      </c>
      <c r="T65" s="47" t="s">
        <v>108</v>
      </c>
      <c r="U65" s="2" t="s">
        <v>218</v>
      </c>
      <c r="W65" s="44"/>
      <c r="X65" s="44"/>
      <c r="Y65" s="44"/>
      <c r="Z65" s="43"/>
      <c r="AA65" s="43"/>
      <c r="AB65" s="43"/>
      <c r="AC65" s="43"/>
      <c r="AD65" s="43"/>
      <c r="AE65" s="43"/>
      <c r="AF65" s="43"/>
      <c r="AG65" s="43"/>
    </row>
    <row r="66" spans="1:33" ht="45">
      <c r="A66" s="97"/>
      <c r="B66" s="31" t="s">
        <v>219</v>
      </c>
      <c r="C66" s="54" t="s">
        <v>220</v>
      </c>
      <c r="D66" s="33" t="s">
        <v>221</v>
      </c>
      <c r="E66" s="47" t="s">
        <v>222</v>
      </c>
      <c r="F66" s="47" t="s">
        <v>222</v>
      </c>
      <c r="G66" s="47">
        <v>301.55</v>
      </c>
      <c r="I66" s="47"/>
      <c r="J66" s="47"/>
      <c r="K66" s="47"/>
      <c r="L66" s="47">
        <v>328.25</v>
      </c>
      <c r="N66" s="47"/>
      <c r="O66" s="47"/>
      <c r="P66" s="47"/>
      <c r="Q66" s="47"/>
      <c r="R66" s="47"/>
      <c r="S66" s="47"/>
      <c r="T66" s="47" t="s">
        <v>66</v>
      </c>
      <c r="U66" s="2" t="s">
        <v>223</v>
      </c>
      <c r="W66" s="44"/>
      <c r="X66" s="44"/>
      <c r="Y66" s="44"/>
      <c r="Z66" s="43"/>
      <c r="AA66" s="43"/>
      <c r="AB66" s="43"/>
      <c r="AC66" s="43"/>
      <c r="AD66" s="43"/>
      <c r="AE66" s="43"/>
      <c r="AF66" s="43"/>
      <c r="AG66" s="43"/>
    </row>
    <row r="67" spans="1:33" ht="45">
      <c r="A67" s="98" t="s">
        <v>224</v>
      </c>
      <c r="B67" s="31" t="s">
        <v>225</v>
      </c>
      <c r="C67" s="54" t="s">
        <v>226</v>
      </c>
      <c r="D67" s="32" t="s">
        <v>227</v>
      </c>
      <c r="E67" s="47"/>
      <c r="F67" s="47"/>
      <c r="G67" s="47"/>
      <c r="H67" s="47">
        <v>2</v>
      </c>
      <c r="I67" s="47"/>
      <c r="J67" s="47"/>
      <c r="K67" s="47"/>
      <c r="L67" s="47"/>
      <c r="M67" s="47">
        <v>7</v>
      </c>
      <c r="N67" s="47"/>
      <c r="O67" s="47"/>
      <c r="P67" s="47"/>
      <c r="Q67" s="47"/>
      <c r="R67" s="47">
        <v>1200</v>
      </c>
      <c r="S67" s="47"/>
      <c r="T67" s="47" t="s">
        <v>44</v>
      </c>
      <c r="W67" s="44"/>
      <c r="X67" s="44"/>
      <c r="Y67" s="44"/>
      <c r="Z67" s="43"/>
      <c r="AA67" s="43"/>
      <c r="AB67" s="43"/>
      <c r="AC67" s="43"/>
      <c r="AD67" s="43"/>
      <c r="AE67" s="43"/>
      <c r="AF67" s="43"/>
      <c r="AG67" s="43"/>
    </row>
    <row r="68" spans="1:33" ht="33.75">
      <c r="A68" s="98"/>
      <c r="B68" s="31" t="s">
        <v>228</v>
      </c>
      <c r="C68" s="32" t="s">
        <v>229</v>
      </c>
      <c r="D68" s="56" t="s">
        <v>210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>
        <v>2017</v>
      </c>
      <c r="W68" s="44"/>
      <c r="X68" s="44"/>
      <c r="Y68" s="44"/>
      <c r="Z68" s="43"/>
      <c r="AA68" s="43"/>
      <c r="AB68" s="43"/>
      <c r="AC68" s="43"/>
      <c r="AD68" s="43"/>
      <c r="AE68" s="43"/>
      <c r="AF68" s="43"/>
      <c r="AG68" s="43"/>
    </row>
    <row r="69" spans="1:33" s="84" customFormat="1" ht="56.25">
      <c r="A69" s="53" t="s">
        <v>214</v>
      </c>
      <c r="B69" s="53" t="s">
        <v>230</v>
      </c>
      <c r="C69" s="54" t="s">
        <v>231</v>
      </c>
      <c r="D69" s="54" t="s">
        <v>217</v>
      </c>
      <c r="E69" s="52"/>
      <c r="F69" s="52"/>
      <c r="G69" s="52"/>
      <c r="H69" s="52">
        <v>0</v>
      </c>
      <c r="I69" s="52"/>
      <c r="J69" s="52"/>
      <c r="K69" s="52">
        <v>0</v>
      </c>
      <c r="L69" s="52"/>
      <c r="M69" s="52">
        <v>0</v>
      </c>
      <c r="N69" s="52"/>
      <c r="O69" s="52"/>
      <c r="P69" s="52">
        <v>0</v>
      </c>
      <c r="Q69" s="52">
        <v>0</v>
      </c>
      <c r="R69" s="52">
        <v>4000</v>
      </c>
      <c r="S69" s="52"/>
      <c r="T69" s="52" t="s">
        <v>44</v>
      </c>
      <c r="U69" s="89"/>
      <c r="W69" s="85"/>
      <c r="X69" s="85"/>
      <c r="Y69" s="85"/>
      <c r="Z69" s="86"/>
      <c r="AA69" s="86"/>
      <c r="AB69" s="86"/>
      <c r="AC69" s="86"/>
      <c r="AD69" s="86"/>
      <c r="AE69" s="86"/>
      <c r="AF69" s="86"/>
      <c r="AG69" s="86"/>
    </row>
    <row r="70" spans="1:33" ht="33.75">
      <c r="A70" s="97" t="s">
        <v>232</v>
      </c>
      <c r="B70" s="53" t="s">
        <v>233</v>
      </c>
      <c r="C70" s="54" t="s">
        <v>234</v>
      </c>
      <c r="D70" s="55" t="s">
        <v>235</v>
      </c>
      <c r="E70" s="47" t="s">
        <v>236</v>
      </c>
      <c r="F70" s="47" t="s">
        <v>71</v>
      </c>
      <c r="G70" s="47">
        <v>5200</v>
      </c>
      <c r="H70" s="47"/>
      <c r="I70" s="47"/>
      <c r="J70" s="47"/>
      <c r="K70" s="47"/>
      <c r="L70" s="47"/>
      <c r="M70" s="47">
        <v>6100</v>
      </c>
      <c r="N70" s="47"/>
      <c r="O70" s="47"/>
      <c r="P70" s="47"/>
      <c r="Q70" s="47"/>
      <c r="R70" s="47"/>
      <c r="S70" s="47"/>
      <c r="T70" s="47" t="s">
        <v>66</v>
      </c>
      <c r="W70" s="44"/>
      <c r="X70" s="44"/>
      <c r="Y70" s="44"/>
      <c r="Z70" s="43"/>
      <c r="AA70" s="43"/>
      <c r="AB70" s="43"/>
      <c r="AC70" s="43"/>
      <c r="AD70" s="43"/>
      <c r="AE70" s="43"/>
      <c r="AF70" s="43"/>
      <c r="AG70" s="43"/>
    </row>
    <row r="71" spans="1:33" ht="33.75">
      <c r="A71" s="97"/>
      <c r="B71" s="53" t="s">
        <v>237</v>
      </c>
      <c r="C71" s="54" t="s">
        <v>238</v>
      </c>
      <c r="D71" s="55" t="s">
        <v>235</v>
      </c>
      <c r="E71" s="47" t="s">
        <v>236</v>
      </c>
      <c r="F71" s="47" t="s">
        <v>71</v>
      </c>
      <c r="G71" s="47"/>
      <c r="H71" s="47">
        <v>0</v>
      </c>
      <c r="I71" s="47"/>
      <c r="J71" s="47"/>
      <c r="K71" s="47"/>
      <c r="L71" s="47"/>
      <c r="M71" s="47"/>
      <c r="N71" s="47">
        <v>485</v>
      </c>
      <c r="O71" s="47"/>
      <c r="P71" s="47"/>
      <c r="Q71" s="47"/>
      <c r="R71" s="47">
        <v>500</v>
      </c>
      <c r="S71" s="47"/>
      <c r="T71" s="47" t="s">
        <v>35</v>
      </c>
      <c r="U71" s="2" t="s">
        <v>239</v>
      </c>
      <c r="W71" s="44"/>
      <c r="X71" s="44"/>
      <c r="Y71" s="44"/>
      <c r="Z71" s="43"/>
      <c r="AA71" s="43"/>
      <c r="AB71" s="43"/>
      <c r="AC71" s="43"/>
      <c r="AD71" s="43"/>
      <c r="AE71" s="43"/>
      <c r="AF71" s="43"/>
      <c r="AG71" s="43"/>
    </row>
    <row r="72" spans="1:33" ht="22.5">
      <c r="A72" s="97"/>
      <c r="B72" s="53" t="s">
        <v>240</v>
      </c>
      <c r="C72" s="54" t="s">
        <v>241</v>
      </c>
      <c r="D72" s="55" t="s">
        <v>235</v>
      </c>
      <c r="E72" s="47" t="s">
        <v>236</v>
      </c>
      <c r="F72" s="47" t="s">
        <v>71</v>
      </c>
      <c r="G72" s="47"/>
      <c r="H72" s="47">
        <v>16</v>
      </c>
      <c r="I72" s="47"/>
      <c r="J72" s="47"/>
      <c r="K72" s="47"/>
      <c r="L72" s="47"/>
      <c r="M72" s="47">
        <v>525</v>
      </c>
      <c r="N72" s="47"/>
      <c r="O72" s="47"/>
      <c r="P72" s="47"/>
      <c r="Q72" s="47"/>
      <c r="R72" s="52"/>
      <c r="S72" s="52"/>
      <c r="T72" s="52" t="s">
        <v>242</v>
      </c>
      <c r="U72" s="2" t="s">
        <v>243</v>
      </c>
      <c r="W72" s="44"/>
      <c r="X72" s="44"/>
      <c r="Y72" s="44"/>
      <c r="Z72" s="43"/>
      <c r="AA72" s="43"/>
      <c r="AB72" s="43"/>
      <c r="AC72" s="43"/>
      <c r="AD72" s="43"/>
      <c r="AE72" s="43"/>
      <c r="AF72" s="43"/>
      <c r="AG72" s="43"/>
    </row>
    <row r="73" spans="1:33" ht="45">
      <c r="A73" s="78" t="s">
        <v>244</v>
      </c>
      <c r="B73" s="31" t="s">
        <v>245</v>
      </c>
      <c r="C73" s="50" t="s">
        <v>246</v>
      </c>
      <c r="D73" s="56" t="s">
        <v>247</v>
      </c>
      <c r="E73" s="47" t="s">
        <v>236</v>
      </c>
      <c r="F73" s="47"/>
      <c r="G73" s="47">
        <v>30</v>
      </c>
      <c r="H73" s="14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 t="s">
        <v>93</v>
      </c>
      <c r="W73" s="44"/>
      <c r="X73" s="44"/>
      <c r="Y73" s="44"/>
      <c r="Z73" s="43"/>
      <c r="AA73" s="43"/>
      <c r="AB73" s="43"/>
      <c r="AC73" s="43"/>
      <c r="AD73" s="43"/>
      <c r="AE73" s="43"/>
      <c r="AF73" s="43"/>
      <c r="AG73" s="43"/>
    </row>
    <row r="74" spans="1:33" ht="67.5">
      <c r="A74" s="79" t="s">
        <v>244</v>
      </c>
      <c r="B74" s="53" t="s">
        <v>248</v>
      </c>
      <c r="C74" s="54" t="s">
        <v>249</v>
      </c>
      <c r="D74" s="55" t="s">
        <v>250</v>
      </c>
      <c r="E74" s="80" t="s">
        <v>236</v>
      </c>
      <c r="F74" s="33" t="s">
        <v>251</v>
      </c>
      <c r="G74" s="33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>
        <v>650</v>
      </c>
      <c r="S74" s="47"/>
      <c r="T74" s="47" t="s">
        <v>252</v>
      </c>
      <c r="W74" s="44"/>
      <c r="X74" s="44"/>
      <c r="Y74" s="44"/>
      <c r="Z74" s="43"/>
      <c r="AA74" s="43"/>
      <c r="AB74" s="43"/>
      <c r="AC74" s="43"/>
      <c r="AD74" s="43"/>
      <c r="AE74" s="43"/>
      <c r="AF74" s="43"/>
      <c r="AG74" s="43"/>
    </row>
    <row r="75" spans="1:33" ht="90">
      <c r="A75" s="81"/>
      <c r="B75" s="53" t="s">
        <v>253</v>
      </c>
      <c r="C75" s="54" t="s">
        <v>254</v>
      </c>
      <c r="D75" s="55" t="s">
        <v>255</v>
      </c>
      <c r="E75" s="80" t="s">
        <v>236</v>
      </c>
      <c r="F75" s="80"/>
      <c r="G75" s="80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47" t="s">
        <v>256</v>
      </c>
      <c r="W75" s="44"/>
      <c r="X75" s="44"/>
      <c r="Y75" s="44"/>
      <c r="Z75" s="43"/>
      <c r="AA75" s="43"/>
      <c r="AB75" s="43"/>
      <c r="AC75" s="43"/>
      <c r="AD75" s="43"/>
      <c r="AE75" s="43"/>
      <c r="AF75" s="43"/>
      <c r="AG75" s="43"/>
    </row>
    <row r="76" spans="1:33">
      <c r="A76" s="83"/>
      <c r="B76" s="83"/>
      <c r="C76" s="32"/>
      <c r="D76" s="3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W76" s="44"/>
      <c r="X76" s="44"/>
      <c r="Y76" s="44"/>
      <c r="Z76" s="43"/>
      <c r="AA76" s="43"/>
      <c r="AB76" s="43"/>
      <c r="AC76" s="43"/>
      <c r="AD76" s="43"/>
      <c r="AE76" s="43"/>
      <c r="AF76" s="43"/>
      <c r="AG76" s="43"/>
    </row>
    <row r="77" spans="1:33">
      <c r="W77" s="44"/>
      <c r="X77" s="44"/>
      <c r="Y77" s="44"/>
      <c r="Z77" s="43"/>
      <c r="AA77" s="43"/>
      <c r="AB77" s="43"/>
      <c r="AC77" s="43"/>
      <c r="AD77" s="43"/>
      <c r="AE77" s="43"/>
      <c r="AF77" s="43"/>
      <c r="AG77" s="43"/>
    </row>
  </sheetData>
  <mergeCells count="15">
    <mergeCell ref="A65:A66"/>
    <mergeCell ref="A67:A68"/>
    <mergeCell ref="A70:A72"/>
    <mergeCell ref="A63:A64"/>
    <mergeCell ref="A9:C9"/>
    <mergeCell ref="A10:A11"/>
    <mergeCell ref="A12:A13"/>
    <mergeCell ref="A15:A16"/>
    <mergeCell ref="A19:A22"/>
    <mergeCell ref="A23:A25"/>
    <mergeCell ref="A28:A30"/>
    <mergeCell ref="A31:A42"/>
    <mergeCell ref="A43:A48"/>
    <mergeCell ref="A50:A53"/>
    <mergeCell ref="A58:A61"/>
  </mergeCells>
  <conditionalFormatting sqref="Y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0" orientation="landscape" cellComments="asDisplaye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Souhrnná tabulka</vt:lpstr>
      <vt:lpstr>'Souhrnná tabulka'!Názvy_tisku</vt:lpstr>
      <vt:lpstr>'Souhrnná tabulka'!Oblast_tisku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 Miloš</dc:creator>
  <cp:lastModifiedBy>OSPZV3 ospzv3</cp:lastModifiedBy>
  <cp:lastPrinted>2017-05-16T07:58:09Z</cp:lastPrinted>
  <dcterms:created xsi:type="dcterms:W3CDTF">2017-04-27T08:11:38Z</dcterms:created>
  <dcterms:modified xsi:type="dcterms:W3CDTF">2017-05-16T07:58:40Z</dcterms:modified>
</cp:coreProperties>
</file>